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SmejkalO\Documents\"/>
    </mc:Choice>
  </mc:AlternateContent>
  <bookViews>
    <workbookView xWindow="0" yWindow="0" windowWidth="0" windowHeight="0"/>
  </bookViews>
  <sheets>
    <sheet name="Rekapitulace stavby" sheetId="1" r:id="rId1"/>
    <sheet name="A.1 - Oprava GPK (Sborník..." sheetId="2" r:id="rId2"/>
    <sheet name="A.2 - Přeprava (Sborník S..." sheetId="3" r:id="rId3"/>
    <sheet name="A.3 - Práce SSZT a SEE (S..." sheetId="4" r:id="rId4"/>
    <sheet name="A.4 - VON (Sborník Správy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'A.1 - Oprava GPK (Sborník...'!$C$115:$K$165</definedName>
    <definedName name="_xlnm.Print_Area" localSheetId="1">'A.1 - Oprava GPK (Sborník...'!$C$103:$K$165</definedName>
    <definedName name="_xlnm.Print_Titles" localSheetId="1">'A.1 - Oprava GPK (Sborník...'!$115:$115</definedName>
    <definedName name="_xlnm._FilterDatabase" localSheetId="2" hidden="1">'A.2 - Přeprava (Sborník S...'!$C$115:$K$128</definedName>
    <definedName name="_xlnm.Print_Area" localSheetId="2">'A.2 - Přeprava (Sborník S...'!$C$103:$K$128</definedName>
    <definedName name="_xlnm.Print_Titles" localSheetId="2">'A.2 - Přeprava (Sborník S...'!$115:$115</definedName>
    <definedName name="_xlnm._FilterDatabase" localSheetId="3" hidden="1">'A.3 - Práce SSZT a SEE (S...'!$C$115:$K$124</definedName>
    <definedName name="_xlnm.Print_Area" localSheetId="3">'A.3 - Práce SSZT a SEE (S...'!$C$103:$K$124</definedName>
    <definedName name="_xlnm.Print_Titles" localSheetId="3">'A.3 - Práce SSZT a SEE (S...'!$115:$115</definedName>
    <definedName name="_xlnm._FilterDatabase" localSheetId="4" hidden="1">'A.4 - VON (Sborník Správy...'!$C$115:$K$124</definedName>
    <definedName name="_xlnm.Print_Area" localSheetId="4">'A.4 - VON (Sborník Správy...'!$C$103:$K$124</definedName>
    <definedName name="_xlnm.Print_Titles" localSheetId="4">'A.4 - VON (Sborník Správy...'!$115:$115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21"/>
  <c r="BH121"/>
  <c r="BG121"/>
  <c r="BF121"/>
  <c r="T121"/>
  <c r="R121"/>
  <c r="P121"/>
  <c r="BI117"/>
  <c r="BH117"/>
  <c r="BG117"/>
  <c r="BF117"/>
  <c r="T117"/>
  <c r="R117"/>
  <c r="P117"/>
  <c r="J113"/>
  <c r="J112"/>
  <c r="F112"/>
  <c r="F110"/>
  <c r="E108"/>
  <c r="J92"/>
  <c r="J91"/>
  <c r="F91"/>
  <c r="F89"/>
  <c r="E87"/>
  <c r="J18"/>
  <c r="E18"/>
  <c r="F92"/>
  <c r="J17"/>
  <c r="J12"/>
  <c r="J110"/>
  <c r="E7"/>
  <c r="E106"/>
  <c i="4" r="J37"/>
  <c r="J36"/>
  <c i="1" r="AY97"/>
  <c i="4" r="J35"/>
  <c i="1" r="AX97"/>
  <c i="4"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J113"/>
  <c r="J112"/>
  <c r="F112"/>
  <c r="F110"/>
  <c r="E108"/>
  <c r="J92"/>
  <c r="J91"/>
  <c r="F91"/>
  <c r="F89"/>
  <c r="E87"/>
  <c r="J18"/>
  <c r="E18"/>
  <c r="F113"/>
  <c r="J17"/>
  <c r="J12"/>
  <c r="J110"/>
  <c r="E7"/>
  <c r="E106"/>
  <c i="3" r="J37"/>
  <c r="J36"/>
  <c i="1" r="AY96"/>
  <c i="3" r="J35"/>
  <c i="1" r="AX96"/>
  <c i="3"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J113"/>
  <c r="J112"/>
  <c r="F112"/>
  <c r="F110"/>
  <c r="E108"/>
  <c r="J92"/>
  <c r="J91"/>
  <c r="F91"/>
  <c r="F89"/>
  <c r="E87"/>
  <c r="J18"/>
  <c r="E18"/>
  <c r="F113"/>
  <c r="J17"/>
  <c r="J12"/>
  <c r="J89"/>
  <c r="E7"/>
  <c r="E106"/>
  <c i="2" r="J37"/>
  <c r="J36"/>
  <c i="1" r="AY95"/>
  <c i="2" r="J35"/>
  <c i="1" r="AX95"/>
  <c i="2"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BI121"/>
  <c r="BH121"/>
  <c r="BG121"/>
  <c r="BF121"/>
  <c r="T121"/>
  <c r="R121"/>
  <c r="P121"/>
  <c r="BI117"/>
  <c r="BH117"/>
  <c r="BG117"/>
  <c r="BF117"/>
  <c r="T117"/>
  <c r="R117"/>
  <c r="P117"/>
  <c r="J113"/>
  <c r="J112"/>
  <c r="F112"/>
  <c r="F110"/>
  <c r="E108"/>
  <c r="J92"/>
  <c r="J91"/>
  <c r="F91"/>
  <c r="F89"/>
  <c r="E87"/>
  <c r="J18"/>
  <c r="E18"/>
  <c r="F113"/>
  <c r="J17"/>
  <c r="J12"/>
  <c r="J110"/>
  <c r="E7"/>
  <c r="E106"/>
  <c i="1" r="L90"/>
  <c r="AM90"/>
  <c r="AM89"/>
  <c r="L89"/>
  <c r="AM87"/>
  <c r="L87"/>
  <c r="L85"/>
  <c r="L84"/>
  <c i="2" r="BK162"/>
  <c r="J156"/>
  <c r="J147"/>
  <c r="J117"/>
  <c i="1" r="AS94"/>
  <c i="5" r="J117"/>
  <c i="2" r="BK158"/>
  <c r="BK150"/>
  <c r="BK124"/>
  <c i="3" r="J121"/>
  <c i="4" r="BK119"/>
  <c i="5" r="BK117"/>
  <c i="2" r="J162"/>
  <c r="BK152"/>
  <c r="BK142"/>
  <c r="J136"/>
  <c i="3" r="BK125"/>
  <c i="4" r="J117"/>
  <c r="BK117"/>
  <c i="2" r="J164"/>
  <c r="J154"/>
  <c r="BK144"/>
  <c r="BK121"/>
  <c r="J128"/>
  <c i="4" r="BK121"/>
  <c i="5" r="J121"/>
  <c r="J34"/>
  <c i="1" r="AW98"/>
  <c i="2" r="J160"/>
  <c r="BK154"/>
  <c r="J150"/>
  <c r="J142"/>
  <c r="BK128"/>
  <c i="3" r="BK117"/>
  <c r="BK121"/>
  <c i="4" r="J119"/>
  <c i="5" r="F35"/>
  <c i="1" r="BB98"/>
  <c i="2" r="BK164"/>
  <c r="J152"/>
  <c r="J140"/>
  <c r="BK132"/>
  <c i="3" r="J117"/>
  <c i="4" r="J121"/>
  <c i="2" r="J158"/>
  <c r="BK147"/>
  <c r="BK140"/>
  <c r="J124"/>
  <c i="4" r="BK123"/>
  <c i="5" r="BK121"/>
  <c i="2" r="BK156"/>
  <c r="J144"/>
  <c r="J121"/>
  <c r="BK117"/>
  <c i="4" r="J123"/>
  <c i="2" r="BK160"/>
  <c r="BK136"/>
  <c i="3" r="F35"/>
  <c r="J125"/>
  <c i="2" r="J132"/>
  <c l="1" r="BK116"/>
  <c r="J116"/>
  <c r="J96"/>
  <c r="P116"/>
  <c i="1" r="AU95"/>
  <c i="2" r="T116"/>
  <c i="3" r="P116"/>
  <c i="1" r="AU96"/>
  <c i="3" r="BK116"/>
  <c r="J116"/>
  <c i="4" r="R116"/>
  <c i="2" r="R116"/>
  <c i="3" r="T116"/>
  <c i="4" r="P116"/>
  <c i="1" r="AU97"/>
  <c i="5" r="BK116"/>
  <c r="J116"/>
  <c r="R116"/>
  <c i="3" r="R116"/>
  <c i="4" r="BK116"/>
  <c r="J116"/>
  <c r="J96"/>
  <c r="T116"/>
  <c i="5" r="P116"/>
  <c i="1" r="AU98"/>
  <c i="5" r="T116"/>
  <c r="E85"/>
  <c r="J89"/>
  <c r="F113"/>
  <c r="BE121"/>
  <c r="BE117"/>
  <c i="4" r="F92"/>
  <c r="BE119"/>
  <c i="3" r="J96"/>
  <c i="4" r="E85"/>
  <c r="J89"/>
  <c r="BE121"/>
  <c r="BE123"/>
  <c r="BE117"/>
  <c i="3" r="F92"/>
  <c r="J110"/>
  <c r="BE121"/>
  <c r="E85"/>
  <c r="BE117"/>
  <c r="BE125"/>
  <c i="1" r="BB96"/>
  <c i="2" r="E85"/>
  <c r="F92"/>
  <c r="BE128"/>
  <c r="BE140"/>
  <c r="BE160"/>
  <c r="J89"/>
  <c r="BE124"/>
  <c r="BE142"/>
  <c r="BE117"/>
  <c r="BE121"/>
  <c r="BE132"/>
  <c r="BE136"/>
  <c r="BE144"/>
  <c r="BE147"/>
  <c r="BE150"/>
  <c r="BE152"/>
  <c r="BE154"/>
  <c r="BE156"/>
  <c r="BE158"/>
  <c r="BE162"/>
  <c r="BE164"/>
  <c r="F35"/>
  <c i="1" r="BB95"/>
  <c i="5" r="F37"/>
  <c i="1" r="BD98"/>
  <c i="3" r="J30"/>
  <c i="5" r="J30"/>
  <c i="3" r="F34"/>
  <c i="1" r="BA96"/>
  <c i="3" r="F37"/>
  <c i="1" r="BD96"/>
  <c i="4" r="F37"/>
  <c i="1" r="BD97"/>
  <c i="5" r="F36"/>
  <c i="1" r="BC98"/>
  <c i="2" r="F36"/>
  <c i="1" r="BC95"/>
  <c i="4" r="F36"/>
  <c i="1" r="BC97"/>
  <c i="3" r="F36"/>
  <c i="1" r="BC96"/>
  <c i="3" r="J34"/>
  <c i="1" r="AW96"/>
  <c i="2" r="J34"/>
  <c i="1" r="AW95"/>
  <c i="5" r="F34"/>
  <c i="1" r="BA98"/>
  <c i="2" r="F37"/>
  <c i="1" r="BD95"/>
  <c i="4" r="F35"/>
  <c i="1" r="BB97"/>
  <c i="4" r="J30"/>
  <c i="2" r="F34"/>
  <c i="1" r="BA95"/>
  <c i="4" r="F34"/>
  <c i="1" r="BA97"/>
  <c i="4" r="J34"/>
  <c i="1" r="AW97"/>
  <c l="1" r="AG98"/>
  <c r="AG96"/>
  <c i="5" r="J96"/>
  <c i="1" r="AG97"/>
  <c r="BB94"/>
  <c r="W31"/>
  <c r="AU94"/>
  <c i="3" r="F33"/>
  <c i="1" r="AZ96"/>
  <c i="4" r="F33"/>
  <c i="1" r="AZ97"/>
  <c r="BD94"/>
  <c r="W33"/>
  <c i="2" r="J30"/>
  <c r="F33"/>
  <c i="1" r="AZ95"/>
  <c i="2" r="J33"/>
  <c i="1" r="AV95"/>
  <c r="AT95"/>
  <c i="5" r="J33"/>
  <c i="1" r="AV98"/>
  <c r="AT98"/>
  <c r="AN98"/>
  <c i="3" r="J33"/>
  <c i="1" r="AV96"/>
  <c r="AT96"/>
  <c r="AN96"/>
  <c i="5" r="F33"/>
  <c i="1" r="AZ98"/>
  <c r="BA94"/>
  <c r="W30"/>
  <c i="4" r="J33"/>
  <c i="1" r="AV97"/>
  <c r="AT97"/>
  <c r="AN97"/>
  <c r="BC94"/>
  <c r="W32"/>
  <c l="1" r="AG95"/>
  <c i="5" r="J39"/>
  <c i="4" r="J39"/>
  <c i="3" r="J39"/>
  <c i="2" r="J39"/>
  <c i="1" r="AN95"/>
  <c r="AG94"/>
  <c r="AX94"/>
  <c r="AW94"/>
  <c r="AK30"/>
  <c r="AZ94"/>
  <c r="W29"/>
  <c r="AY94"/>
  <c l="1" r="AK26"/>
  <c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<sst xmlns="http://schemas.openxmlformats.org/spreadsheetml/2006/main">
  <si>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</si>
  <si>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</si>
  <si>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</si>
  <si>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</si>
  <si>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</si>
  <si>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{78db836c-13ee-4cc3-b2b3-ba09d1c7b152}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</si>
  <si>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</si>
  <si>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</si>
  <si>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</si>
  <si>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</si>
  <si>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</si>
  <si>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</si>
  <si>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</si>
  <si>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</si>
  <si>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12/2021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</si>
  <si>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</si>
  <si>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</si>
  <si>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geometrických parametrů koleje 2022 u ST Karlovy Vary</t>
  </si>
  <si>
    <t>KSO:</t>
  </si>
  <si>
    <t>CC-CZ:</t>
  </si>
  <si>
    <t>Místo:</t>
  </si>
  <si>
    <t>obvod ST K. Vary</t>
  </si>
  <si>
    <t>Datum:</t>
  </si>
  <si>
    <t>21. 12. 2021</t>
  </si>
  <si>
    <t>Zadavatel:</t>
  </si>
  <si>
    <t>IČ:</t>
  </si>
  <si>
    <t>70994234</t>
  </si>
  <si>
    <t>Správa železnic,s.o. - OŘ UNL - ST K. Vary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</si>
  <si>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</si>
  <si>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</si>
  <si>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</si>
  <si>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</si>
  <si>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</si>
  <si>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</si>
  <si>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</si>
  <si>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</si>
  <si>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Ing. Ondřej Šmejkal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</si>
  <si>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</si>
  <si>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</si>
  <si>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</si>
  <si>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</si>
  <si>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</si>
  <si>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</si>
  <si>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</si>
  <si>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</si>
  <si>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</si>
  <si>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</si>
  <si>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</si>
  <si>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</si>
  <si>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</si>
  <si>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</si>
  <si>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</si>
  <si>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</si>
  <si>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</si>
  <si>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</si>
  <si>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</si>
  <si>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</si>
  <si>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</si>
  <si>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</si>
  <si>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</si>
  <si>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</si>
  <si>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</si>
  <si>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</si>
  <si>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</si>
  <si>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</si>
  <si>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</si>
  <si>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</si>
  <si>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</si>
  <si>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</si>
  <si>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</si>
  <si>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</si>
  <si>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</si>
  <si>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</si>
  <si>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</si>
  <si>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</si>
  <si>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</si>
  <si>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</si>
  <si>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</si>
  <si>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</si>
  <si>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</si>
  <si>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</si>
  <si>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</si>
  <si>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</si>
  <si>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A.1</t>
  </si>
  <si>
    <t>Oprava GPK (Sborník Správy železnic 2021)</t>
  </si>
  <si>
    <t>STA</t>
  </si>
  <si>
    <t>1</t>
  </si>
  <si>
    <t>{fc862651-c5df-4dc0-b905-8d3d0e613550}</t>
  </si>
  <si>
    <t>2</t>
  </si>
  <si>
    <t>A.2</t>
  </si>
  <si>
    <t>Přeprava (Sborník Správy železnic 2021)</t>
  </si>
  <si>
    <t>{38685e4d-28e9-46b2-be1b-4bd5e0381836}</t>
  </si>
  <si>
    <t>A.3</t>
  </si>
  <si>
    <t>Práce SSZT a SEE (Sborník Správy železnic 2021)</t>
  </si>
  <si>
    <t>{d1253ed5-26fc-44fe-adf6-867057bf39fb}</t>
  </si>
  <si>
    <t>A.4</t>
  </si>
  <si>
    <t>VON (Sborník Správy železnic 2021)</t>
  </si>
  <si>
    <t>{e563560a-6de4-4773-91c4-541cb55e77e5}</t>
  </si>
  <si>
    <t>KRYCÍ LIST SOUPISU PRACÍ</t>
  </si>
  <si>
    <t>Objekt:</t>
  </si>
  <si>
    <t>A.1 - Oprava GPK (Sborník Správy železnic 2021)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</si>
  <si>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</si>
  <si>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</si>
  <si>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</si>
  <si>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</si>
  <si>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</si>
  <si>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</si>
  <si>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</si>
  <si>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</si>
  <si>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</si>
  <si>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</si>
  <si>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</si>
  <si>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</si>
  <si>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</si>
  <si>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</si>
  <si>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</si>
  <si>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</si>
  <si>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</si>
  <si>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</si>
  <si>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</si>
  <si>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5909032020</t>
  </si>
  <si>
    <t>Přesná úprava GPK koleje směrové a výškové uspořádání pražce betonové</t>
  </si>
  <si>
    <t>km</t>
  </si>
  <si>
    <t>Sborník UOŽI 01 2021</t>
  </si>
  <si>
    <t>4</t>
  </si>
  <si>
    <t>ROZPOCET</t>
  </si>
  <si>
    <t>-548811800</t>
  </si>
  <si>
    <t>PP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</si>
  <si>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</si>
  <si>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PSC</t>
  </si>
  <si>
    <t>Poznámka k souboru cen:_x000d_
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</si>
  <si>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</t>
  </si>
  <si>
    <t>Poznámka k položce:_x000d_
Kilometr koleje=km</t>
  </si>
  <si>
    <t>5909032010</t>
  </si>
  <si>
    <t>Přesná úprava GPK koleje směrové a výškové uspořádání pražce dřevěné nebo ocelové</t>
  </si>
  <si>
    <t>-1949006463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</si>
  <si>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</si>
  <si>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3</t>
  </si>
  <si>
    <t>5909031020</t>
  </si>
  <si>
    <t>Úprava GPK koleje směrové a výškové uspořádání pražce betonové</t>
  </si>
  <si>
    <t>-365990045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</si>
  <si>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</si>
  <si>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Poznámka k souboru cen:_x000d_
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</si>
  <si>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5909031010</t>
  </si>
  <si>
    <t>Úprava GPK koleje směrové a výškové uspořádání pražce dřevěné nebo ocelové</t>
  </si>
  <si>
    <t>-688603236</t>
  </si>
  <si>
    <t>Úprava GPK koleje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</si>
  <si>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5</t>
  </si>
  <si>
    <t>5909041010</t>
  </si>
  <si>
    <t>Úprava GPK výhybky směrové a výškové uspořádání pražce dřevěné nebo ocelové</t>
  </si>
  <si>
    <t>m</t>
  </si>
  <si>
    <t>-542682775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</si>
  <si>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</si>
  <si>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Poznámka k položce:_x000d_
Rozvinutá délka výhybky</t>
  </si>
  <si>
    <t>6</t>
  </si>
  <si>
    <t>5911313020</t>
  </si>
  <si>
    <t>Seřízení hákového závěru výhybky jednoduché jednozávěrové soustavy S49</t>
  </si>
  <si>
    <t>kus</t>
  </si>
  <si>
    <t>580795801</t>
  </si>
  <si>
    <t>Seřízení hákového závěru výhybky jednoduché jednozávěrové soustavy S49.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</si>
  <si>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Poznámka k souboru cen:_x000d_
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</si>
  <si>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Poznámka k položce:_x000d_
Závěr=kus</t>
  </si>
  <si>
    <t>7</t>
  </si>
  <si>
    <t>5911531030</t>
  </si>
  <si>
    <t>Seřízení čelisťového závěru výhybky jednoduché bez žlabového pražce soustavy S49</t>
  </si>
  <si>
    <t>75054478</t>
  </si>
  <si>
    <t>Seřízení čelisťového závěru výhybky jednoduché bez žlabového pražce soustavy S49. Poznámka: 1. V cenách jsou započteny náklady na nastavení podzávorování, vymezení zdvihu, vůle háku, oprava polohy svěrací čelisti, vůli třmenů, přezkoušení chodu výhybky, provedení západkové zkoušky a ošetření kluzných částí výhybky mazivem.</t>
  </si>
  <si>
    <t>8</t>
  </si>
  <si>
    <t>M</t>
  </si>
  <si>
    <t>5955101000</t>
  </si>
  <si>
    <t>Kamenivo drcené štěrk frakce 31,5/63 třídy BI</t>
  </si>
  <si>
    <t>t</t>
  </si>
  <si>
    <t>512</t>
  </si>
  <si>
    <t>1006993134</t>
  </si>
  <si>
    <t>9</t>
  </si>
  <si>
    <t>5905105030</t>
  </si>
  <si>
    <t>Doplnění KL kamenivem souvisle strojně v koleji</t>
  </si>
  <si>
    <t>m3</t>
  </si>
  <si>
    <t>-1404677556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</si>
  <si>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</si>
  <si>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Poznámka k souboru cen:_x000d_
1. V cenách jsou započteny náklady na doplnění kameniva ojediněle ručně vidlemi a/nebo souvisle strojně z výsypných vozů případně nakladačem. 2. V cenách nejsou obsaženy náklady na dodávku kameniva.</t>
  </si>
  <si>
    <t>10</t>
  </si>
  <si>
    <t>5905105040</t>
  </si>
  <si>
    <t>Doplnění KL kamenivem souvisle strojně ve výhybce</t>
  </si>
  <si>
    <t>-1032711660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</si>
  <si>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</si>
  <si>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11</t>
  </si>
  <si>
    <t>5913025010</t>
  </si>
  <si>
    <t>Demontáž dílů přejezdu celopryžového v koleji vnější panel</t>
  </si>
  <si>
    <t>-1417749663</t>
  </si>
  <si>
    <t>Demontáž dílů přejezdu celopryžového v koleji vnější panel. Poznámka: 1. V cenách jsou započteny náklady na demontáž a naložení dílů na dopravní prostředek.</t>
  </si>
  <si>
    <t>12</t>
  </si>
  <si>
    <t>5913025020</t>
  </si>
  <si>
    <t>Demontáž dílů přejezdu celopryžového v koleji vnitřní panel</t>
  </si>
  <si>
    <t>-326308567</t>
  </si>
  <si>
    <t>Demontáž dílů přejezdu celopryžového v koleji vnitřní panel. Poznámka: 1. V cenách jsou započteny náklady na demontáž a naložení dílů na dopravní prostředek.</t>
  </si>
  <si>
    <t>13</t>
  </si>
  <si>
    <t>5913030010</t>
  </si>
  <si>
    <t>Montáž dílů přejezdu celopryžového v koleji vnější panel</t>
  </si>
  <si>
    <t>-1867061134</t>
  </si>
  <si>
    <t>Montáž dílů přejezdu celopryžového v koleji vnější panel. Poznámka: 1. V cenách jsou započteny náklady na montáž dílů. 2. V cenách nejsou obsaženy náklady na dodávku materiálu.</t>
  </si>
  <si>
    <t>14</t>
  </si>
  <si>
    <t>5913030020</t>
  </si>
  <si>
    <t>Montáž dílů přejezdu celopryžového v koleji vnitřní panel</t>
  </si>
  <si>
    <t>138815594</t>
  </si>
  <si>
    <t>Montáž dílů přejezdu celopryžového v koleji vnitřní panel. Poznámka: 1. V cenách jsou započteny náklady na montáž dílů. 2. V cenách nejsou obsaženy náklady na dodávku materiálu.</t>
  </si>
  <si>
    <t>5913070010</t>
  </si>
  <si>
    <t>Demontáž betonové přejezdové konstrukce část vnější a vnitřní bez závěrných zídek</t>
  </si>
  <si>
    <t>1361848960</t>
  </si>
  <si>
    <t>Demontáž betonové přejezdové konstrukce část vnější a vnitřní bez závěrných zídek. Poznámka: 1. V cenách jsou započteny náklady na demontáž konstrukce a naložení na dopravní prostředek.</t>
  </si>
  <si>
    <t>16</t>
  </si>
  <si>
    <t>5913075010</t>
  </si>
  <si>
    <t>Montáž betonové přejezdové konstrukce část vnější a vnitřní bez závěrných zídek</t>
  </si>
  <si>
    <t>-457142777</t>
  </si>
  <si>
    <t>Montáž betonové přejezdové konstrukce část vnější a vnitřní bez závěrných zídek. Poznámka: 1. V cenách jsou započteny náklady na montáž konstrukce. 2. V cenách nejsou obsaženy náklady na dodávku materiálu.</t>
  </si>
  <si>
    <t>17</t>
  </si>
  <si>
    <t>5913200010</t>
  </si>
  <si>
    <t>Demontáž dřevěné konstrukce přejezdu část vnější a vnitřní</t>
  </si>
  <si>
    <t>m2</t>
  </si>
  <si>
    <t>-671037194</t>
  </si>
  <si>
    <t>Demontáž dřevěné konstrukce přejezdu část vnější a vnitřní. Poznámka: 1. V cenách jsou započteny náklady na demontáž a naložení na dopravní prostředek.</t>
  </si>
  <si>
    <t>18</t>
  </si>
  <si>
    <t>5913205010</t>
  </si>
  <si>
    <t>Montáž dřevěné konstrukce přejezdu část vnější a vnitřní</t>
  </si>
  <si>
    <t>-1298749429</t>
  </si>
  <si>
    <t>Montáž dřevěné konstrukce přejezdu část vnější a vnitřní. Poznámka: 1. V cenách jsou započteny náklady na montáž a manipulaci. 2. V cenách nejsou obsaženy náklady na dodávku materiálu.</t>
  </si>
  <si>
    <t>A.2 - Přeprava (Sborník Správy železnic 2021)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</si>
  <si>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</si>
  <si>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</si>
  <si>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1304990279</t>
  </si>
  <si>
    <t>Doprava obousměrná (např. dodávek z vlastních zásob zhotovitele nebo objednatele nebo výzisku) mechanizací o nosnosti přes 3,5 t sypanin (kameniva, písku, suti, dlažebních kostek, atd.) do 20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</si>
  <si>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souboru cen:_x000d_
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</si>
  <si>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Poznámka k položce:_x000d_
Měrnou jednotkou je t přepravovaného materiálu.</t>
  </si>
  <si>
    <t>9902100400</t>
  </si>
  <si>
    <t>Doprava obousměrná (např. dodávek z vlastních zásob zhotovitele nebo objednatele nebo výzisku) mechanizací o nosnosti přes 3,5 t sypanin (kameniva, písku, suti, dlažebních kostek, atd.) do 40 km</t>
  </si>
  <si>
    <t>2141013524</t>
  </si>
  <si>
    <t>Doprava obousměrná (např. dodávek z vlastních zásob zhotovitele nebo objednatele nebo výzisku) mechanizací o nosnosti přes 3,5 t sypanin (kameniva, písku, suti, dlažebních kostek, atd.) do 40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</si>
  <si>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9903200200</t>
  </si>
  <si>
    <t>Přeprava mechanizace na místo prováděných prací o hmotnosti přes 12 t do 200 km</t>
  </si>
  <si>
    <t>-299798862</t>
  </si>
  <si>
    <t xml:space="preserve">Přeprava mechanizace na místo prováděných prací o hmotnosti přes 12 t do 200 km  Poznámka: 1. Ceny jsou určeny pro dopravu mechanizmů na místo prováděných prací po silnici i po kolejích.2. V ceně jsou započteny i náklady na zpáteční cestu dopravního prostředku. Měrnou jednotkou je kus přepravovaného stroje.</t>
  </si>
  <si>
    <t>Poznámka k souboru cen:_x000d_
1. Ceny jsou určeny pro dopravu mechanizmů na místo prováděných prací po silnici i po kolejích. 2. V ceně jsou započteny i náklady na zpáteční cestu dopravního prostředku. Měrnou jednotkou je kus přepravovaného stroje.</t>
  </si>
  <si>
    <t>Poznámka k položce:_x000d_
ASP, ASPv, stroj na úpravu štěrkového lože,</t>
  </si>
  <si>
    <t>A.3 - Práce SSZT a SEE (Sborník Správy železnic 2021)</t>
  </si>
  <si>
    <t>7592007050</t>
  </si>
  <si>
    <t>Demontáž počítacího bodu (senzoru) RSR 180</t>
  </si>
  <si>
    <t>-2022791955</t>
  </si>
  <si>
    <t>7592005050</t>
  </si>
  <si>
    <t>Montáž počítacího bodu (senzoru) RSR 180</t>
  </si>
  <si>
    <t>1448745424</t>
  </si>
  <si>
    <t>Montáž počítacího bodu (senzoru) RSR 180 - uložení a připevnění na určené místo, seřízení polohy, přezkoušení</t>
  </si>
  <si>
    <t>7497371630</t>
  </si>
  <si>
    <t>Demontáže zařízení trakčního vedení svodu propojení nebo ukolejnění na elektrizovaných tratích nebo v kolejových obvodech</t>
  </si>
  <si>
    <t>-1198581006</t>
  </si>
  <si>
    <t>Demontáže zařízení trakčního vedení svodu propojení nebo ukolejnění na elektrizovaných tratích nebo v kolejových obvodech - demontáž stávajícího zařízení se všemi pomocnými doplňujícími úpravami</t>
  </si>
  <si>
    <t>7497351560</t>
  </si>
  <si>
    <t>Montáž přímého ukolejnění na elektrizovaných tratích nebo v kolejových obvodech</t>
  </si>
  <si>
    <t>1550628927</t>
  </si>
  <si>
    <t>A.4 - VON (Sborník Správy železnic 2021)</t>
  </si>
  <si>
    <t>022111001</t>
  </si>
  <si>
    <t>Geodetické práce Kontrola PPK při směrové a výškové úpravě koleje zaměřením APK trať jednokolejná</t>
  </si>
  <si>
    <t>2083875794</t>
  </si>
  <si>
    <t xml:space="preserve"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
</t>
  </si>
  <si>
    <t>Poznámka k souboru cen:_x000d_
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</si>
  <si>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Poznámka k položce:_x000d_
- mapové podklady předány od SŽG - příprava podkladů do formy ASP_x000d_
- APK před podbíjením_x000d_
- APK po podbíjení</t>
  </si>
  <si>
    <t>022111011</t>
  </si>
  <si>
    <t>Geodetické práce Kontrola PPK při směrové a výškové úpravě koleje zaměřením APK trať dvoukolejná</t>
  </si>
  <si>
    <t>-105442799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</si>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</sst>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1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1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7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6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16" fillId="0" borderId="22" xfId="0" applyFont="1" applyBorder="1" applyAlignment="1" applyProtection="1">
      <alignment horizontal="center" vertical="center"/>
    </xf>
    <xf numFmtId="49" fontId="16" fillId="0" borderId="22" xfId="0" applyNumberFormat="1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167" fontId="16" fillId="0" borderId="22" xfId="0" applyNumberFormat="1" applyFont="1" applyBorder="1" applyAlignment="1" applyProtection="1">
      <alignment vertical="center"/>
    </xf>
    <xf numFmtId="4" fontId="16" fillId="2" borderId="22" xfId="0" applyNumberFormat="1" applyFont="1" applyFill="1" applyBorder="1" applyAlignment="1" applyProtection="1">
      <alignment vertical="center"/>
      <protection locked="0"/>
    </xf>
    <xf numFmtId="4" fontId="16" fillId="0" borderId="22" xfId="0" applyNumberFormat="1" applyFont="1" applyBorder="1" applyAlignment="1" applyProtection="1">
      <alignment vertical="center"/>
    </xf>
    <xf numFmtId="0" fontId="17" fillId="2" borderId="14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5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0" fillId="0" borderId="0" xfId="0" applyFont="1" applyAlignment="1" applyProtection="1">
      <alignment vertical="center" wrapText="1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4</v>
      </c>
      <c r="BV1" s="10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1" t="s">
        <v>6</v>
      </c>
      <c r="BT2" s="11" t="s">
        <v>7</v>
      </c>
    </row>
    <row r="3" s="1" customFormat="1" ht="6.96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="1" customFormat="1" ht="24.96" customHeight="1">
      <c r="B4" s="15"/>
      <c r="C4" s="16"/>
      <c r="D4" s="17" t="s">
        <v>9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10</v>
      </c>
      <c r="BE4" s="19" t="s">
        <v>11</v>
      </c>
      <c r="BS4" s="11" t="s">
        <v>12</v>
      </c>
    </row>
    <row r="5" s="1" customFormat="1" ht="12" customHeight="1">
      <c r="B5" s="15"/>
      <c r="C5" s="16"/>
      <c r="D5" s="20" t="s">
        <v>13</v>
      </c>
      <c r="E5" s="16"/>
      <c r="F5" s="16"/>
      <c r="G5" s="16"/>
      <c r="H5" s="16"/>
      <c r="I5" s="16"/>
      <c r="J5" s="16"/>
      <c r="K5" s="21" t="s">
        <v>14</v>
      </c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4"/>
      <c r="BE5" s="22" t="s">
        <v>15</v>
      </c>
      <c r="BS5" s="11" t="s">
        <v>6</v>
      </c>
    </row>
    <row r="6" s="1" customFormat="1" ht="36.96" customHeight="1">
      <c r="B6" s="15"/>
      <c r="C6" s="16"/>
      <c r="D6" s="23" t="s">
        <v>16</v>
      </c>
      <c r="E6" s="16"/>
      <c r="F6" s="16"/>
      <c r="G6" s="16"/>
      <c r="H6" s="16"/>
      <c r="I6" s="16"/>
      <c r="J6" s="16"/>
      <c r="K6" s="24" t="s">
        <v>17</v>
      </c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4"/>
      <c r="BE6" s="25"/>
      <c r="BS6" s="11" t="s">
        <v>6</v>
      </c>
    </row>
    <row r="7" s="1" customFormat="1" ht="12" customHeight="1">
      <c r="B7" s="15"/>
      <c r="C7" s="16"/>
      <c r="D7" s="26" t="s">
        <v>18</v>
      </c>
      <c r="E7" s="16"/>
      <c r="F7" s="16"/>
      <c r="G7" s="16"/>
      <c r="H7" s="16"/>
      <c r="I7" s="16"/>
      <c r="J7" s="16"/>
      <c r="K7" s="21" t="s">
        <v>1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6" t="s">
        <v>19</v>
      </c>
      <c r="AL7" s="16"/>
      <c r="AM7" s="16"/>
      <c r="AN7" s="21" t="s">
        <v>1</v>
      </c>
      <c r="AO7" s="16"/>
      <c r="AP7" s="16"/>
      <c r="AQ7" s="16"/>
      <c r="AR7" s="14"/>
      <c r="BE7" s="25"/>
      <c r="BS7" s="11" t="s">
        <v>6</v>
      </c>
    </row>
    <row r="8" s="1" customFormat="1" ht="12" customHeight="1">
      <c r="B8" s="15"/>
      <c r="C8" s="16"/>
      <c r="D8" s="26" t="s">
        <v>20</v>
      </c>
      <c r="E8" s="16"/>
      <c r="F8" s="16"/>
      <c r="G8" s="16"/>
      <c r="H8" s="16"/>
      <c r="I8" s="16"/>
      <c r="J8" s="16"/>
      <c r="K8" s="21" t="s">
        <v>21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6" t="s">
        <v>22</v>
      </c>
      <c r="AL8" s="16"/>
      <c r="AM8" s="16"/>
      <c r="AN8" s="27" t="s">
        <v>23</v>
      </c>
      <c r="AO8" s="16"/>
      <c r="AP8" s="16"/>
      <c r="AQ8" s="16"/>
      <c r="AR8" s="14"/>
      <c r="BE8" s="25"/>
      <c r="BS8" s="11" t="s">
        <v>6</v>
      </c>
    </row>
    <row r="9" s="1" customFormat="1" ht="14.4" customHeight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4"/>
      <c r="BE9" s="25"/>
      <c r="BS9" s="11" t="s">
        <v>6</v>
      </c>
    </row>
    <row r="10" s="1" customFormat="1" ht="12" customHeight="1">
      <c r="B10" s="15"/>
      <c r="C10" s="16"/>
      <c r="D10" s="26" t="s">
        <v>24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6" t="s">
        <v>25</v>
      </c>
      <c r="AL10" s="16"/>
      <c r="AM10" s="16"/>
      <c r="AN10" s="21" t="s">
        <v>26</v>
      </c>
      <c r="AO10" s="16"/>
      <c r="AP10" s="16"/>
      <c r="AQ10" s="16"/>
      <c r="AR10" s="14"/>
      <c r="BE10" s="25"/>
      <c r="BS10" s="11" t="s">
        <v>6</v>
      </c>
    </row>
    <row r="11" s="1" customFormat="1" ht="18.48" customHeight="1">
      <c r="B11" s="15"/>
      <c r="C11" s="16"/>
      <c r="D11" s="16"/>
      <c r="E11" s="21" t="s">
        <v>27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6" t="s">
        <v>28</v>
      </c>
      <c r="AL11" s="16"/>
      <c r="AM11" s="16"/>
      <c r="AN11" s="21" t="s">
        <v>29</v>
      </c>
      <c r="AO11" s="16"/>
      <c r="AP11" s="16"/>
      <c r="AQ11" s="16"/>
      <c r="AR11" s="14"/>
      <c r="BE11" s="25"/>
      <c r="BS11" s="11" t="s">
        <v>6</v>
      </c>
    </row>
    <row r="12" s="1" customFormat="1" ht="6.96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E12" s="25"/>
      <c r="BS12" s="11" t="s">
        <v>6</v>
      </c>
    </row>
    <row r="13" s="1" customFormat="1" ht="12" customHeight="1">
      <c r="B13" s="15"/>
      <c r="C13" s="16"/>
      <c r="D13" s="26" t="s">
        <v>30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6" t="s">
        <v>25</v>
      </c>
      <c r="AL13" s="16"/>
      <c r="AM13" s="16"/>
      <c r="AN13" s="28" t="s">
        <v>31</v>
      </c>
      <c r="AO13" s="16"/>
      <c r="AP13" s="16"/>
      <c r="AQ13" s="16"/>
      <c r="AR13" s="14"/>
      <c r="BE13" s="25"/>
      <c r="BS13" s="11" t="s">
        <v>6</v>
      </c>
    </row>
    <row r="14">
      <c r="B14" s="15"/>
      <c r="C14" s="16"/>
      <c r="D14" s="16"/>
      <c r="E14" s="28" t="s">
        <v>31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6" t="s">
        <v>28</v>
      </c>
      <c r="AL14" s="16"/>
      <c r="AM14" s="16"/>
      <c r="AN14" s="28" t="s">
        <v>31</v>
      </c>
      <c r="AO14" s="16"/>
      <c r="AP14" s="16"/>
      <c r="AQ14" s="16"/>
      <c r="AR14" s="14"/>
      <c r="BE14" s="25"/>
      <c r="BS14" s="11" t="s">
        <v>6</v>
      </c>
    </row>
    <row r="15" s="1" customFormat="1" ht="6.96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E15" s="25"/>
      <c r="BS15" s="11" t="s">
        <v>4</v>
      </c>
    </row>
    <row r="16" s="1" customFormat="1" ht="12" customHeight="1">
      <c r="B16" s="15"/>
      <c r="C16" s="16"/>
      <c r="D16" s="26" t="s">
        <v>32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6" t="s">
        <v>25</v>
      </c>
      <c r="AL16" s="16"/>
      <c r="AM16" s="16"/>
      <c r="AN16" s="21" t="s">
        <v>1</v>
      </c>
      <c r="AO16" s="16"/>
      <c r="AP16" s="16"/>
      <c r="AQ16" s="16"/>
      <c r="AR16" s="14"/>
      <c r="BE16" s="25"/>
      <c r="BS16" s="11" t="s">
        <v>4</v>
      </c>
    </row>
    <row r="17" s="1" customFormat="1" ht="18.48" customHeight="1">
      <c r="B17" s="15"/>
      <c r="C17" s="16"/>
      <c r="D17" s="16"/>
      <c r="E17" s="21" t="s">
        <v>33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6" t="s">
        <v>28</v>
      </c>
      <c r="AL17" s="16"/>
      <c r="AM17" s="16"/>
      <c r="AN17" s="21" t="s">
        <v>1</v>
      </c>
      <c r="AO17" s="16"/>
      <c r="AP17" s="16"/>
      <c r="AQ17" s="16"/>
      <c r="AR17" s="14"/>
      <c r="BE17" s="25"/>
      <c r="BS17" s="11" t="s">
        <v>34</v>
      </c>
    </row>
    <row r="18" s="1" customFormat="1" ht="6.96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E18" s="25"/>
      <c r="BS18" s="11" t="s">
        <v>6</v>
      </c>
    </row>
    <row r="19" s="1" customFormat="1" ht="12" customHeight="1">
      <c r="B19" s="15"/>
      <c r="C19" s="16"/>
      <c r="D19" s="26" t="s">
        <v>35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6" t="s">
        <v>25</v>
      </c>
      <c r="AL19" s="16"/>
      <c r="AM19" s="16"/>
      <c r="AN19" s="21" t="s">
        <v>1</v>
      </c>
      <c r="AO19" s="16"/>
      <c r="AP19" s="16"/>
      <c r="AQ19" s="16"/>
      <c r="AR19" s="14"/>
      <c r="BE19" s="25"/>
      <c r="BS19" s="11" t="s">
        <v>6</v>
      </c>
    </row>
    <row r="20" s="1" customFormat="1" ht="18.48" customHeight="1">
      <c r="B20" s="15"/>
      <c r="C20" s="16"/>
      <c r="D20" s="16"/>
      <c r="E20" s="21" t="s">
        <v>36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6" t="s">
        <v>28</v>
      </c>
      <c r="AL20" s="16"/>
      <c r="AM20" s="16"/>
      <c r="AN20" s="21" t="s">
        <v>1</v>
      </c>
      <c r="AO20" s="16"/>
      <c r="AP20" s="16"/>
      <c r="AQ20" s="16"/>
      <c r="AR20" s="14"/>
      <c r="BE20" s="25"/>
      <c r="BS20" s="11" t="s">
        <v>34</v>
      </c>
    </row>
    <row r="21" s="1" customFormat="1" ht="6.96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  <c r="BE21" s="25"/>
    </row>
    <row r="22" s="1" customFormat="1" ht="12" customHeight="1">
      <c r="B22" s="15"/>
      <c r="C22" s="16"/>
      <c r="D22" s="26" t="s">
        <v>37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  <c r="BE22" s="25"/>
    </row>
    <row r="23" s="1" customFormat="1" ht="16.5" customHeight="1">
      <c r="B23" s="15"/>
      <c r="C23" s="16"/>
      <c r="D23" s="16"/>
      <c r="E23" s="30" t="s">
        <v>1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16"/>
      <c r="AP23" s="16"/>
      <c r="AQ23" s="16"/>
      <c r="AR23" s="14"/>
      <c r="BE23" s="25"/>
    </row>
    <row r="24" s="1" customFormat="1" ht="6.96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  <c r="BE24" s="25"/>
    </row>
    <row r="25" s="1" customFormat="1" ht="6.96" customHeight="1">
      <c r="B25" s="15"/>
      <c r="C25" s="16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16"/>
      <c r="AQ25" s="16"/>
      <c r="AR25" s="14"/>
      <c r="BE25" s="25"/>
    </row>
    <row r="26" s="2" customFormat="1" ht="25.92" customHeight="1">
      <c r="A26" s="32"/>
      <c r="B26" s="33"/>
      <c r="C26" s="34"/>
      <c r="D26" s="35" t="s">
        <v>38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ROUND(AG94,2)</f>
        <v>0</v>
      </c>
      <c r="AL26" s="36"/>
      <c r="AM26" s="36"/>
      <c r="AN26" s="36"/>
      <c r="AO26" s="36"/>
      <c r="AP26" s="34"/>
      <c r="AQ26" s="34"/>
      <c r="AR26" s="38"/>
      <c r="BE26" s="25"/>
    </row>
    <row r="27" s="2" customFormat="1" ht="6.96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25"/>
    </row>
    <row r="28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39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40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41</v>
      </c>
      <c r="AL28" s="39"/>
      <c r="AM28" s="39"/>
      <c r="AN28" s="39"/>
      <c r="AO28" s="39"/>
      <c r="AP28" s="34"/>
      <c r="AQ28" s="34"/>
      <c r="AR28" s="38"/>
      <c r="BE28" s="25"/>
    </row>
    <row r="29" s="3" customFormat="1" ht="14.4" customHeight="1">
      <c r="A29" s="3"/>
      <c r="B29" s="40"/>
      <c r="C29" s="41"/>
      <c r="D29" s="26" t="s">
        <v>42</v>
      </c>
      <c r="E29" s="41"/>
      <c r="F29" s="26" t="s">
        <v>43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ROUND(AZ94,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ROUND(AV94, 2)</f>
        <v>0</v>
      </c>
      <c r="AL29" s="41"/>
      <c r="AM29" s="41"/>
      <c r="AN29" s="41"/>
      <c r="AO29" s="41"/>
      <c r="AP29" s="41"/>
      <c r="AQ29" s="41"/>
      <c r="AR29" s="44"/>
      <c r="BE29" s="45"/>
    </row>
    <row r="30" s="3" customFormat="1" ht="14.4" customHeight="1">
      <c r="A30" s="3"/>
      <c r="B30" s="40"/>
      <c r="C30" s="41"/>
      <c r="D30" s="41"/>
      <c r="E30" s="41"/>
      <c r="F30" s="26" t="s">
        <v>44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ROUND(BA94,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ROUND(AW94, 2)</f>
        <v>0</v>
      </c>
      <c r="AL30" s="41"/>
      <c r="AM30" s="41"/>
      <c r="AN30" s="41"/>
      <c r="AO30" s="41"/>
      <c r="AP30" s="41"/>
      <c r="AQ30" s="41"/>
      <c r="AR30" s="44"/>
      <c r="BE30" s="45"/>
    </row>
    <row r="31" hidden="1" s="3" customFormat="1" ht="14.4" customHeight="1">
      <c r="A31" s="3"/>
      <c r="B31" s="40"/>
      <c r="C31" s="41"/>
      <c r="D31" s="41"/>
      <c r="E31" s="41"/>
      <c r="F31" s="26" t="s">
        <v>45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ROUND(BB94,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45"/>
    </row>
    <row r="32" hidden="1" s="3" customFormat="1" ht="14.4" customHeight="1">
      <c r="A32" s="3"/>
      <c r="B32" s="40"/>
      <c r="C32" s="41"/>
      <c r="D32" s="41"/>
      <c r="E32" s="41"/>
      <c r="F32" s="26" t="s">
        <v>46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ROUND(BC94,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45"/>
    </row>
    <row r="33" hidden="1" s="3" customFormat="1" ht="14.4" customHeight="1">
      <c r="A33" s="3"/>
      <c r="B33" s="40"/>
      <c r="C33" s="41"/>
      <c r="D33" s="41"/>
      <c r="E33" s="41"/>
      <c r="F33" s="26" t="s">
        <v>47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ROUND(BD94,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45"/>
    </row>
    <row r="34" s="2" customFormat="1" ht="6.96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25"/>
    </row>
    <row r="35" s="2" customFormat="1" ht="25.92" customHeight="1">
      <c r="A35" s="32"/>
      <c r="B35" s="33"/>
      <c r="C35" s="46"/>
      <c r="D35" s="47" t="s">
        <v>48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49</v>
      </c>
      <c r="U35" s="48"/>
      <c r="V35" s="48"/>
      <c r="W35" s="48"/>
      <c r="X35" s="50" t="s">
        <v>50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8"/>
      <c r="BE35" s="32"/>
    </row>
    <row r="36" s="2" customFormat="1" ht="6.96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  <c r="BE36" s="32"/>
    </row>
    <row r="37" s="2" customFormat="1" ht="14.4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8"/>
      <c r="BE37" s="32"/>
    </row>
    <row r="38" s="1" customFormat="1" ht="14.4" customHeight="1">
      <c r="B38" s="15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4"/>
    </row>
    <row r="39" s="1" customFormat="1" ht="14.4" customHeight="1">
      <c r="B39" s="15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4"/>
    </row>
    <row r="40" s="1" customFormat="1" ht="14.4" customHeight="1">
      <c r="B40" s="15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4"/>
    </row>
    <row r="41" s="1" customFormat="1" ht="14.4" customHeight="1">
      <c r="B41" s="15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4"/>
    </row>
    <row r="42" s="1" customFormat="1" ht="14.4" customHeight="1">
      <c r="B42" s="15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4"/>
    </row>
    <row r="43" s="1" customFormat="1" ht="14.4" customHeight="1">
      <c r="B43" s="1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4"/>
    </row>
    <row r="44" s="1" customFormat="1" ht="14.4" customHeight="1">
      <c r="B44" s="15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4"/>
    </row>
    <row r="45" s="1" customFormat="1" ht="14.4" customHeight="1">
      <c r="B45" s="15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4"/>
    </row>
    <row r="46" s="1" customFormat="1" ht="14.4" customHeight="1">
      <c r="B46" s="15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4"/>
    </row>
    <row r="47" s="1" customFormat="1" ht="14.4" customHeight="1">
      <c r="B47" s="15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4"/>
    </row>
    <row r="48" s="1" customFormat="1" ht="14.4" customHeight="1">
      <c r="B48" s="15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4"/>
    </row>
    <row r="49" s="2" customFormat="1" ht="14.4" customHeight="1">
      <c r="B49" s="53"/>
      <c r="C49" s="54"/>
      <c r="D49" s="55" t="s">
        <v>51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52</v>
      </c>
      <c r="AI49" s="56"/>
      <c r="AJ49" s="56"/>
      <c r="AK49" s="56"/>
      <c r="AL49" s="56"/>
      <c r="AM49" s="56"/>
      <c r="AN49" s="56"/>
      <c r="AO49" s="56"/>
      <c r="AP49" s="54"/>
      <c r="AQ49" s="54"/>
      <c r="AR49" s="57"/>
    </row>
    <row r="50">
      <c r="B50" s="15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4"/>
    </row>
    <row r="51">
      <c r="B51" s="15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4"/>
    </row>
    <row r="52">
      <c r="B52" s="15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4"/>
    </row>
    <row r="53">
      <c r="B53" s="15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4"/>
    </row>
    <row r="54">
      <c r="B54" s="15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4"/>
    </row>
    <row r="55">
      <c r="B55" s="15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4"/>
    </row>
    <row r="56">
      <c r="B56" s="15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4"/>
    </row>
    <row r="57">
      <c r="B57" s="15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4"/>
    </row>
    <row r="58">
      <c r="B58" s="15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4"/>
    </row>
    <row r="59">
      <c r="B59" s="15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4"/>
    </row>
    <row r="60" s="2" customFormat="1">
      <c r="A60" s="32"/>
      <c r="B60" s="33"/>
      <c r="C60" s="34"/>
      <c r="D60" s="58" t="s">
        <v>53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8" t="s">
        <v>54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8" t="s">
        <v>53</v>
      </c>
      <c r="AI60" s="36"/>
      <c r="AJ60" s="36"/>
      <c r="AK60" s="36"/>
      <c r="AL60" s="36"/>
      <c r="AM60" s="58" t="s">
        <v>54</v>
      </c>
      <c r="AN60" s="36"/>
      <c r="AO60" s="36"/>
      <c r="AP60" s="34"/>
      <c r="AQ60" s="34"/>
      <c r="AR60" s="38"/>
      <c r="BE60" s="32"/>
    </row>
    <row r="61">
      <c r="B61" s="15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4"/>
    </row>
    <row r="62">
      <c r="B62" s="15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4"/>
    </row>
    <row r="63">
      <c r="B63" s="15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4"/>
    </row>
    <row r="64" s="2" customFormat="1">
      <c r="A64" s="32"/>
      <c r="B64" s="33"/>
      <c r="C64" s="34"/>
      <c r="D64" s="55" t="s">
        <v>55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5" t="s">
        <v>56</v>
      </c>
      <c r="AI64" s="59"/>
      <c r="AJ64" s="59"/>
      <c r="AK64" s="59"/>
      <c r="AL64" s="59"/>
      <c r="AM64" s="59"/>
      <c r="AN64" s="59"/>
      <c r="AO64" s="59"/>
      <c r="AP64" s="34"/>
      <c r="AQ64" s="34"/>
      <c r="AR64" s="38"/>
      <c r="BE64" s="32"/>
    </row>
    <row r="65">
      <c r="B65" s="15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4"/>
    </row>
    <row r="66">
      <c r="B66" s="15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4"/>
    </row>
    <row r="67">
      <c r="B67" s="15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4"/>
    </row>
    <row r="68">
      <c r="B68" s="15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4"/>
    </row>
    <row r="69"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4"/>
    </row>
    <row r="70"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4"/>
    </row>
    <row r="71">
      <c r="B71" s="15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4"/>
    </row>
    <row r="72">
      <c r="B72" s="15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4"/>
    </row>
    <row r="73">
      <c r="B73" s="15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4"/>
    </row>
    <row r="74"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4"/>
    </row>
    <row r="75" s="2" customFormat="1">
      <c r="A75" s="32"/>
      <c r="B75" s="33"/>
      <c r="C75" s="34"/>
      <c r="D75" s="58" t="s">
        <v>53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8" t="s">
        <v>54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8" t="s">
        <v>53</v>
      </c>
      <c r="AI75" s="36"/>
      <c r="AJ75" s="36"/>
      <c r="AK75" s="36"/>
      <c r="AL75" s="36"/>
      <c r="AM75" s="58" t="s">
        <v>54</v>
      </c>
      <c r="AN75" s="36"/>
      <c r="AO75" s="36"/>
      <c r="AP75" s="34"/>
      <c r="AQ75" s="34"/>
      <c r="AR75" s="38"/>
      <c r="BE75" s="32"/>
    </row>
    <row r="76" s="2" customForma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8"/>
      <c r="BE76" s="32"/>
    </row>
    <row r="77" s="2" customFormat="1" ht="6.96" customHeight="1">
      <c r="A77" s="32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8"/>
      <c r="BE77" s="32"/>
    </row>
    <row r="81" s="2" customFormat="1" ht="6.96" customHeight="1">
      <c r="A81" s="32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8"/>
      <c r="BE81" s="32"/>
    </row>
    <row r="82" s="2" customFormat="1" ht="24.96" customHeight="1">
      <c r="A82" s="32"/>
      <c r="B82" s="33"/>
      <c r="C82" s="17" t="s">
        <v>57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8"/>
      <c r="B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8"/>
      <c r="BE83" s="32"/>
    </row>
    <row r="84" s="4" customFormat="1" ht="12" customHeight="1">
      <c r="A84" s="4"/>
      <c r="B84" s="64"/>
      <c r="C84" s="26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12/2021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  <c r="BE84" s="4"/>
    </row>
    <row r="85" s="5" customFormat="1" ht="36.96" customHeight="1">
      <c r="A85" s="5"/>
      <c r="B85" s="67"/>
      <c r="C85" s="68" t="s">
        <v>16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Oprava geometrických parametrů koleje 2022 u ST Karlovy Vary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  <c r="BE85" s="5"/>
    </row>
    <row r="86" s="2" customFormat="1" ht="6.96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8"/>
      <c r="BE86" s="32"/>
    </row>
    <row r="87" s="2" customFormat="1" ht="12" customHeight="1">
      <c r="A87" s="32"/>
      <c r="B87" s="33"/>
      <c r="C87" s="26" t="s">
        <v>20</v>
      </c>
      <c r="D87" s="34"/>
      <c r="E87" s="34"/>
      <c r="F87" s="34"/>
      <c r="G87" s="34"/>
      <c r="H87" s="34"/>
      <c r="I87" s="34"/>
      <c r="J87" s="34"/>
      <c r="K87" s="34"/>
      <c r="L87" s="72" t="str">
        <f>IF(K8="","",K8)</f>
        <v>obvod ST K. Vary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6" t="s">
        <v>22</v>
      </c>
      <c r="AJ87" s="34"/>
      <c r="AK87" s="34"/>
      <c r="AL87" s="34"/>
      <c r="AM87" s="73" t="str">
        <f>IF(AN8= "","",AN8)</f>
        <v>21. 12. 2021</v>
      </c>
      <c r="AN87" s="73"/>
      <c r="AO87" s="34"/>
      <c r="AP87" s="34"/>
      <c r="AQ87" s="34"/>
      <c r="AR87" s="38"/>
      <c r="B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8"/>
      <c r="BE88" s="32"/>
    </row>
    <row r="89" s="2" customFormat="1" ht="15.15" customHeight="1">
      <c r="A89" s="32"/>
      <c r="B89" s="33"/>
      <c r="C89" s="26" t="s">
        <v>24</v>
      </c>
      <c r="D89" s="34"/>
      <c r="E89" s="34"/>
      <c r="F89" s="34"/>
      <c r="G89" s="34"/>
      <c r="H89" s="34"/>
      <c r="I89" s="34"/>
      <c r="J89" s="34"/>
      <c r="K89" s="34"/>
      <c r="L89" s="65" t="str">
        <f>IF(E11= "","",E11)</f>
        <v>Správa železnic,s.o. - OŘ UNL - ST K. Vary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6" t="s">
        <v>32</v>
      </c>
      <c r="AJ89" s="34"/>
      <c r="AK89" s="34"/>
      <c r="AL89" s="34"/>
      <c r="AM89" s="74" t="str">
        <f>IF(E17="","",E17)</f>
        <v xml:space="preserve"> </v>
      </c>
      <c r="AN89" s="65"/>
      <c r="AO89" s="65"/>
      <c r="AP89" s="65"/>
      <c r="AQ89" s="34"/>
      <c r="AR89" s="38"/>
      <c r="AS89" s="75" t="s">
        <v>58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  <c r="BE89" s="32"/>
    </row>
    <row r="90" s="2" customFormat="1" ht="15.15" customHeight="1">
      <c r="A90" s="32"/>
      <c r="B90" s="33"/>
      <c r="C90" s="26" t="s">
        <v>30</v>
      </c>
      <c r="D90" s="34"/>
      <c r="E90" s="34"/>
      <c r="F90" s="34"/>
      <c r="G90" s="34"/>
      <c r="H90" s="34"/>
      <c r="I90" s="34"/>
      <c r="J90" s="34"/>
      <c r="K90" s="34"/>
      <c r="L90" s="65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6" t="s">
        <v>35</v>
      </c>
      <c r="AJ90" s="34"/>
      <c r="AK90" s="34"/>
      <c r="AL90" s="34"/>
      <c r="AM90" s="74" t="str">
        <f>IF(E20="","",E20)</f>
        <v>Ing. Ondřej Šmejkal</v>
      </c>
      <c r="AN90" s="65"/>
      <c r="AO90" s="65"/>
      <c r="AP90" s="65"/>
      <c r="AQ90" s="34"/>
      <c r="AR90" s="38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  <c r="BE90" s="32"/>
    </row>
    <row r="91" s="2" customFormat="1" ht="10.8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8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  <c r="BE91" s="32"/>
    </row>
    <row r="92" s="2" customFormat="1" ht="29.28" customHeight="1">
      <c r="A92" s="32"/>
      <c r="B92" s="33"/>
      <c r="C92" s="87" t="s">
        <v>59</v>
      </c>
      <c r="D92" s="88"/>
      <c r="E92" s="88"/>
      <c r="F92" s="88"/>
      <c r="G92" s="88"/>
      <c r="H92" s="89"/>
      <c r="I92" s="90" t="s">
        <v>60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61</v>
      </c>
      <c r="AH92" s="88"/>
      <c r="AI92" s="88"/>
      <c r="AJ92" s="88"/>
      <c r="AK92" s="88"/>
      <c r="AL92" s="88"/>
      <c r="AM92" s="88"/>
      <c r="AN92" s="90" t="s">
        <v>62</v>
      </c>
      <c r="AO92" s="88"/>
      <c r="AP92" s="92"/>
      <c r="AQ92" s="93" t="s">
        <v>63</v>
      </c>
      <c r="AR92" s="38"/>
      <c r="AS92" s="94" t="s">
        <v>64</v>
      </c>
      <c r="AT92" s="95" t="s">
        <v>65</v>
      </c>
      <c r="AU92" s="95" t="s">
        <v>66</v>
      </c>
      <c r="AV92" s="95" t="s">
        <v>67</v>
      </c>
      <c r="AW92" s="95" t="s">
        <v>68</v>
      </c>
      <c r="AX92" s="95" t="s">
        <v>69</v>
      </c>
      <c r="AY92" s="95" t="s">
        <v>70</v>
      </c>
      <c r="AZ92" s="95" t="s">
        <v>71</v>
      </c>
      <c r="BA92" s="95" t="s">
        <v>72</v>
      </c>
      <c r="BB92" s="95" t="s">
        <v>73</v>
      </c>
      <c r="BC92" s="95" t="s">
        <v>74</v>
      </c>
      <c r="BD92" s="96" t="s">
        <v>75</v>
      </c>
      <c r="BE92" s="32"/>
    </row>
    <row r="93" s="2" customFormat="1" ht="10.8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8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  <c r="BE93" s="32"/>
    </row>
    <row r="94" s="6" customFormat="1" ht="32.4" customHeight="1">
      <c r="A94" s="6"/>
      <c r="B94" s="100"/>
      <c r="C94" s="101" t="s">
        <v>76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ROUND(SUM(AG95:AG98),2)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ROUND(SUM(AS95:AS98),2)</f>
        <v>0</v>
      </c>
      <c r="AT94" s="108">
        <f>ROUND(SUM(AV94:AW94),2)</f>
        <v>0</v>
      </c>
      <c r="AU94" s="109">
        <f>ROUND(SUM(AU95:AU98),5)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ROUND(SUM(AZ95:AZ98),2)</f>
        <v>0</v>
      </c>
      <c r="BA94" s="108">
        <f>ROUND(SUM(BA95:BA98),2)</f>
        <v>0</v>
      </c>
      <c r="BB94" s="108">
        <f>ROUND(SUM(BB95:BB98),2)</f>
        <v>0</v>
      </c>
      <c r="BC94" s="108">
        <f>ROUND(SUM(BC95:BC98),2)</f>
        <v>0</v>
      </c>
      <c r="BD94" s="110">
        <f>ROUND(SUM(BD95:BD98),2)</f>
        <v>0</v>
      </c>
      <c r="BE94" s="6"/>
      <c r="BS94" s="111" t="s">
        <v>77</v>
      </c>
      <c r="BT94" s="111" t="s">
        <v>78</v>
      </c>
      <c r="BU94" s="112" t="s">
        <v>79</v>
      </c>
      <c r="BV94" s="111" t="s">
        <v>80</v>
      </c>
      <c r="BW94" s="111" t="s">
        <v>5</v>
      </c>
      <c r="BX94" s="111" t="s">
        <v>81</v>
      </c>
      <c r="CL94" s="111" t="s">
        <v>1</v>
      </c>
    </row>
    <row r="95" s="7" customFormat="1" ht="24.75" customHeight="1">
      <c r="A95" s="113" t="s">
        <v>82</v>
      </c>
      <c r="B95" s="114"/>
      <c r="C95" s="115"/>
      <c r="D95" s="116" t="s">
        <v>83</v>
      </c>
      <c r="E95" s="116"/>
      <c r="F95" s="116"/>
      <c r="G95" s="116"/>
      <c r="H95" s="116"/>
      <c r="I95" s="117"/>
      <c r="J95" s="116" t="s">
        <v>84</v>
      </c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8">
        <f>'A.1 - Oprava GPK (Sborník...'!J30</f>
        <v>0</v>
      </c>
      <c r="AH95" s="117"/>
      <c r="AI95" s="117"/>
      <c r="AJ95" s="117"/>
      <c r="AK95" s="117"/>
      <c r="AL95" s="117"/>
      <c r="AM95" s="117"/>
      <c r="AN95" s="118">
        <f>SUM(AG95,AT95)</f>
        <v>0</v>
      </c>
      <c r="AO95" s="117"/>
      <c r="AP95" s="117"/>
      <c r="AQ95" s="119" t="s">
        <v>85</v>
      </c>
      <c r="AR95" s="120"/>
      <c r="AS95" s="121">
        <v>0</v>
      </c>
      <c r="AT95" s="122">
        <f>ROUND(SUM(AV95:AW95),2)</f>
        <v>0</v>
      </c>
      <c r="AU95" s="123">
        <f>'A.1 - Oprava GPK (Sborník...'!P116</f>
        <v>0</v>
      </c>
      <c r="AV95" s="122">
        <f>'A.1 - Oprava GPK (Sborník...'!J33</f>
        <v>0</v>
      </c>
      <c r="AW95" s="122">
        <f>'A.1 - Oprava GPK (Sborník...'!J34</f>
        <v>0</v>
      </c>
      <c r="AX95" s="122">
        <f>'A.1 - Oprava GPK (Sborník...'!J35</f>
        <v>0</v>
      </c>
      <c r="AY95" s="122">
        <f>'A.1 - Oprava GPK (Sborník...'!J36</f>
        <v>0</v>
      </c>
      <c r="AZ95" s="122">
        <f>'A.1 - Oprava GPK (Sborník...'!F33</f>
        <v>0</v>
      </c>
      <c r="BA95" s="122">
        <f>'A.1 - Oprava GPK (Sborník...'!F34</f>
        <v>0</v>
      </c>
      <c r="BB95" s="122">
        <f>'A.1 - Oprava GPK (Sborník...'!F35</f>
        <v>0</v>
      </c>
      <c r="BC95" s="122">
        <f>'A.1 - Oprava GPK (Sborník...'!F36</f>
        <v>0</v>
      </c>
      <c r="BD95" s="124">
        <f>'A.1 - Oprava GPK (Sborník...'!F37</f>
        <v>0</v>
      </c>
      <c r="BE95" s="7"/>
      <c r="BT95" s="125" t="s">
        <v>86</v>
      </c>
      <c r="BV95" s="125" t="s">
        <v>80</v>
      </c>
      <c r="BW95" s="125" t="s">
        <v>87</v>
      </c>
      <c r="BX95" s="125" t="s">
        <v>5</v>
      </c>
      <c r="CL95" s="125" t="s">
        <v>1</v>
      </c>
      <c r="CM95" s="125" t="s">
        <v>88</v>
      </c>
    </row>
    <row r="96" s="7" customFormat="1" ht="16.5" customHeight="1">
      <c r="A96" s="113" t="s">
        <v>82</v>
      </c>
      <c r="B96" s="114"/>
      <c r="C96" s="115"/>
      <c r="D96" s="116" t="s">
        <v>89</v>
      </c>
      <c r="E96" s="116"/>
      <c r="F96" s="116"/>
      <c r="G96" s="116"/>
      <c r="H96" s="116"/>
      <c r="I96" s="117"/>
      <c r="J96" s="116" t="s">
        <v>90</v>
      </c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8">
        <f>'A.2 - Přeprava (Sborník S...'!J30</f>
        <v>0</v>
      </c>
      <c r="AH96" s="117"/>
      <c r="AI96" s="117"/>
      <c r="AJ96" s="117"/>
      <c r="AK96" s="117"/>
      <c r="AL96" s="117"/>
      <c r="AM96" s="117"/>
      <c r="AN96" s="118">
        <f>SUM(AG96,AT96)</f>
        <v>0</v>
      </c>
      <c r="AO96" s="117"/>
      <c r="AP96" s="117"/>
      <c r="AQ96" s="119" t="s">
        <v>85</v>
      </c>
      <c r="AR96" s="120"/>
      <c r="AS96" s="121">
        <v>0</v>
      </c>
      <c r="AT96" s="122">
        <f>ROUND(SUM(AV96:AW96),2)</f>
        <v>0</v>
      </c>
      <c r="AU96" s="123">
        <f>'A.2 - Přeprava (Sborník S...'!P116</f>
        <v>0</v>
      </c>
      <c r="AV96" s="122">
        <f>'A.2 - Přeprava (Sborník S...'!J33</f>
        <v>0</v>
      </c>
      <c r="AW96" s="122">
        <f>'A.2 - Přeprava (Sborník S...'!J34</f>
        <v>0</v>
      </c>
      <c r="AX96" s="122">
        <f>'A.2 - Přeprava (Sborník S...'!J35</f>
        <v>0</v>
      </c>
      <c r="AY96" s="122">
        <f>'A.2 - Přeprava (Sborník S...'!J36</f>
        <v>0</v>
      </c>
      <c r="AZ96" s="122">
        <f>'A.2 - Přeprava (Sborník S...'!F33</f>
        <v>0</v>
      </c>
      <c r="BA96" s="122">
        <f>'A.2 - Přeprava (Sborník S...'!F34</f>
        <v>0</v>
      </c>
      <c r="BB96" s="122">
        <f>'A.2 - Přeprava (Sborník S...'!F35</f>
        <v>0</v>
      </c>
      <c r="BC96" s="122">
        <f>'A.2 - Přeprava (Sborník S...'!F36</f>
        <v>0</v>
      </c>
      <c r="BD96" s="124">
        <f>'A.2 - Přeprava (Sborník S...'!F37</f>
        <v>0</v>
      </c>
      <c r="BE96" s="7"/>
      <c r="BT96" s="125" t="s">
        <v>86</v>
      </c>
      <c r="BV96" s="125" t="s">
        <v>80</v>
      </c>
      <c r="BW96" s="125" t="s">
        <v>91</v>
      </c>
      <c r="BX96" s="125" t="s">
        <v>5</v>
      </c>
      <c r="CL96" s="125" t="s">
        <v>1</v>
      </c>
      <c r="CM96" s="125" t="s">
        <v>88</v>
      </c>
    </row>
    <row r="97" s="7" customFormat="1" ht="24.75" customHeight="1">
      <c r="A97" s="113" t="s">
        <v>82</v>
      </c>
      <c r="B97" s="114"/>
      <c r="C97" s="115"/>
      <c r="D97" s="116" t="s">
        <v>92</v>
      </c>
      <c r="E97" s="116"/>
      <c r="F97" s="116"/>
      <c r="G97" s="116"/>
      <c r="H97" s="116"/>
      <c r="I97" s="117"/>
      <c r="J97" s="116" t="s">
        <v>93</v>
      </c>
      <c r="K97" s="116"/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116"/>
      <c r="Y97" s="116"/>
      <c r="Z97" s="116"/>
      <c r="AA97" s="116"/>
      <c r="AB97" s="116"/>
      <c r="AC97" s="116"/>
      <c r="AD97" s="116"/>
      <c r="AE97" s="116"/>
      <c r="AF97" s="116"/>
      <c r="AG97" s="118">
        <f>'A.3 - Práce SSZT a SEE (S...'!J30</f>
        <v>0</v>
      </c>
      <c r="AH97" s="117"/>
      <c r="AI97" s="117"/>
      <c r="AJ97" s="117"/>
      <c r="AK97" s="117"/>
      <c r="AL97" s="117"/>
      <c r="AM97" s="117"/>
      <c r="AN97" s="118">
        <f>SUM(AG97,AT97)</f>
        <v>0</v>
      </c>
      <c r="AO97" s="117"/>
      <c r="AP97" s="117"/>
      <c r="AQ97" s="119" t="s">
        <v>85</v>
      </c>
      <c r="AR97" s="120"/>
      <c r="AS97" s="121">
        <v>0</v>
      </c>
      <c r="AT97" s="122">
        <f>ROUND(SUM(AV97:AW97),2)</f>
        <v>0</v>
      </c>
      <c r="AU97" s="123">
        <f>'A.3 - Práce SSZT a SEE (S...'!P116</f>
        <v>0</v>
      </c>
      <c r="AV97" s="122">
        <f>'A.3 - Práce SSZT a SEE (S...'!J33</f>
        <v>0</v>
      </c>
      <c r="AW97" s="122">
        <f>'A.3 - Práce SSZT a SEE (S...'!J34</f>
        <v>0</v>
      </c>
      <c r="AX97" s="122">
        <f>'A.3 - Práce SSZT a SEE (S...'!J35</f>
        <v>0</v>
      </c>
      <c r="AY97" s="122">
        <f>'A.3 - Práce SSZT a SEE (S...'!J36</f>
        <v>0</v>
      </c>
      <c r="AZ97" s="122">
        <f>'A.3 - Práce SSZT a SEE (S...'!F33</f>
        <v>0</v>
      </c>
      <c r="BA97" s="122">
        <f>'A.3 - Práce SSZT a SEE (S...'!F34</f>
        <v>0</v>
      </c>
      <c r="BB97" s="122">
        <f>'A.3 - Práce SSZT a SEE (S...'!F35</f>
        <v>0</v>
      </c>
      <c r="BC97" s="122">
        <f>'A.3 - Práce SSZT a SEE (S...'!F36</f>
        <v>0</v>
      </c>
      <c r="BD97" s="124">
        <f>'A.3 - Práce SSZT a SEE (S...'!F37</f>
        <v>0</v>
      </c>
      <c r="BE97" s="7"/>
      <c r="BT97" s="125" t="s">
        <v>86</v>
      </c>
      <c r="BV97" s="125" t="s">
        <v>80</v>
      </c>
      <c r="BW97" s="125" t="s">
        <v>94</v>
      </c>
      <c r="BX97" s="125" t="s">
        <v>5</v>
      </c>
      <c r="CL97" s="125" t="s">
        <v>1</v>
      </c>
      <c r="CM97" s="125" t="s">
        <v>88</v>
      </c>
    </row>
    <row r="98" s="7" customFormat="1" ht="16.5" customHeight="1">
      <c r="A98" s="113" t="s">
        <v>82</v>
      </c>
      <c r="B98" s="114"/>
      <c r="C98" s="115"/>
      <c r="D98" s="116" t="s">
        <v>95</v>
      </c>
      <c r="E98" s="116"/>
      <c r="F98" s="116"/>
      <c r="G98" s="116"/>
      <c r="H98" s="116"/>
      <c r="I98" s="117"/>
      <c r="J98" s="116" t="s">
        <v>96</v>
      </c>
      <c r="K98" s="116"/>
      <c r="L98" s="116"/>
      <c r="M98" s="116"/>
      <c r="N98" s="116"/>
      <c r="O98" s="116"/>
      <c r="P98" s="116"/>
      <c r="Q98" s="116"/>
      <c r="R98" s="116"/>
      <c r="S98" s="116"/>
      <c r="T98" s="116"/>
      <c r="U98" s="116"/>
      <c r="V98" s="116"/>
      <c r="W98" s="116"/>
      <c r="X98" s="116"/>
      <c r="Y98" s="116"/>
      <c r="Z98" s="116"/>
      <c r="AA98" s="116"/>
      <c r="AB98" s="116"/>
      <c r="AC98" s="116"/>
      <c r="AD98" s="116"/>
      <c r="AE98" s="116"/>
      <c r="AF98" s="116"/>
      <c r="AG98" s="118">
        <f>'A.4 - VON (Sborník Správy...'!J30</f>
        <v>0</v>
      </c>
      <c r="AH98" s="117"/>
      <c r="AI98" s="117"/>
      <c r="AJ98" s="117"/>
      <c r="AK98" s="117"/>
      <c r="AL98" s="117"/>
      <c r="AM98" s="117"/>
      <c r="AN98" s="118">
        <f>SUM(AG98,AT98)</f>
        <v>0</v>
      </c>
      <c r="AO98" s="117"/>
      <c r="AP98" s="117"/>
      <c r="AQ98" s="119" t="s">
        <v>85</v>
      </c>
      <c r="AR98" s="120"/>
      <c r="AS98" s="126">
        <v>0</v>
      </c>
      <c r="AT98" s="127">
        <f>ROUND(SUM(AV98:AW98),2)</f>
        <v>0</v>
      </c>
      <c r="AU98" s="128">
        <f>'A.4 - VON (Sborník Správy...'!P116</f>
        <v>0</v>
      </c>
      <c r="AV98" s="127">
        <f>'A.4 - VON (Sborník Správy...'!J33</f>
        <v>0</v>
      </c>
      <c r="AW98" s="127">
        <f>'A.4 - VON (Sborník Správy...'!J34</f>
        <v>0</v>
      </c>
      <c r="AX98" s="127">
        <f>'A.4 - VON (Sborník Správy...'!J35</f>
        <v>0</v>
      </c>
      <c r="AY98" s="127">
        <f>'A.4 - VON (Sborník Správy...'!J36</f>
        <v>0</v>
      </c>
      <c r="AZ98" s="127">
        <f>'A.4 - VON (Sborník Správy...'!F33</f>
        <v>0</v>
      </c>
      <c r="BA98" s="127">
        <f>'A.4 - VON (Sborník Správy...'!F34</f>
        <v>0</v>
      </c>
      <c r="BB98" s="127">
        <f>'A.4 - VON (Sborník Správy...'!F35</f>
        <v>0</v>
      </c>
      <c r="BC98" s="127">
        <f>'A.4 - VON (Sborník Správy...'!F36</f>
        <v>0</v>
      </c>
      <c r="BD98" s="129">
        <f>'A.4 - VON (Sborník Správy...'!F37</f>
        <v>0</v>
      </c>
      <c r="BE98" s="7"/>
      <c r="BT98" s="125" t="s">
        <v>86</v>
      </c>
      <c r="BV98" s="125" t="s">
        <v>80</v>
      </c>
      <c r="BW98" s="125" t="s">
        <v>97</v>
      </c>
      <c r="BX98" s="125" t="s">
        <v>5</v>
      </c>
      <c r="CL98" s="125" t="s">
        <v>1</v>
      </c>
      <c r="CM98" s="125" t="s">
        <v>88</v>
      </c>
    </row>
    <row r="99" s="2" customFormat="1" ht="30" customHeight="1">
      <c r="A99" s="32"/>
      <c r="B99" s="33"/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34"/>
      <c r="AH99" s="34"/>
      <c r="AI99" s="34"/>
      <c r="AJ99" s="34"/>
      <c r="AK99" s="34"/>
      <c r="AL99" s="34"/>
      <c r="AM99" s="34"/>
      <c r="AN99" s="34"/>
      <c r="AO99" s="34"/>
      <c r="AP99" s="34"/>
      <c r="AQ99" s="34"/>
      <c r="AR99" s="38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</row>
    <row r="100" s="2" customFormat="1" ht="6.96" customHeight="1">
      <c r="A100" s="32"/>
      <c r="B100" s="60"/>
      <c r="C100" s="61"/>
      <c r="D100" s="61"/>
      <c r="E100" s="61"/>
      <c r="F100" s="61"/>
      <c r="G100" s="61"/>
      <c r="H100" s="61"/>
      <c r="I100" s="61"/>
      <c r="J100" s="61"/>
      <c r="K100" s="61"/>
      <c r="L100" s="61"/>
      <c r="M100" s="61"/>
      <c r="N100" s="61"/>
      <c r="O100" s="61"/>
      <c r="P100" s="61"/>
      <c r="Q100" s="61"/>
      <c r="R100" s="61"/>
      <c r="S100" s="61"/>
      <c r="T100" s="61"/>
      <c r="U100" s="61"/>
      <c r="V100" s="61"/>
      <c r="W100" s="61"/>
      <c r="X100" s="61"/>
      <c r="Y100" s="61"/>
      <c r="Z100" s="61"/>
      <c r="AA100" s="61"/>
      <c r="AB100" s="61"/>
      <c r="AC100" s="61"/>
      <c r="AD100" s="61"/>
      <c r="AE100" s="61"/>
      <c r="AF100" s="61"/>
      <c r="AG100" s="61"/>
      <c r="AH100" s="61"/>
      <c r="AI100" s="61"/>
      <c r="AJ100" s="61"/>
      <c r="AK100" s="61"/>
      <c r="AL100" s="61"/>
      <c r="AM100" s="61"/>
      <c r="AN100" s="61"/>
      <c r="AO100" s="61"/>
      <c r="AP100" s="61"/>
      <c r="AQ100" s="61"/>
      <c r="AR100" s="38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</row>
  </sheetData>
  <sheetProtection sheet="1" formatColumns="0" formatRows="0" objects="1" scenarios="1" spinCount="100000" saltValue="6f3PL/PAI5ISh4WR71Bcxw2roupPD+Kid4qfy42kS4UxDdivpOGQ6Y6Yb0UHrjoCz3bat+AJSpROgVmQ2jqiXw==" hashValue="O/vycm/x56aFDpUQImki0+BhPw+kQjVMWYjqvO6GmlonjNkOtFB91qktBO1pxL9lsebh1MCfjljkdXXCljL47w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A.1 - Oprava GPK (Sborník...'!C2" display="/"/>
    <hyperlink ref="A96" location="'A.2 - Přeprava (Sborník S...'!C2" display="/"/>
    <hyperlink ref="A97" location="'A.3 - Práce SSZT a SEE (S...'!C2" display="/"/>
    <hyperlink ref="A98" location="'A.4 - VON (Sborník Správy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87</v>
      </c>
    </row>
    <row r="3" hidden="1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4"/>
      <c r="AT3" s="11" t="s">
        <v>88</v>
      </c>
    </row>
    <row r="4" hidden="1" s="1" customFormat="1" ht="24.96" customHeight="1">
      <c r="B4" s="14"/>
      <c r="D4" s="132" t="s">
        <v>98</v>
      </c>
      <c r="L4" s="14"/>
      <c r="M4" s="133" t="s">
        <v>10</v>
      </c>
      <c r="AT4" s="11" t="s">
        <v>4</v>
      </c>
    </row>
    <row r="5" hidden="1" s="1" customFormat="1" ht="6.96" customHeight="1">
      <c r="B5" s="14"/>
      <c r="L5" s="14"/>
    </row>
    <row r="6" hidden="1" s="1" customFormat="1" ht="12" customHeight="1">
      <c r="B6" s="14"/>
      <c r="D6" s="134" t="s">
        <v>16</v>
      </c>
      <c r="L6" s="14"/>
    </row>
    <row r="7" hidden="1" s="1" customFormat="1" ht="16.5" customHeight="1">
      <c r="B7" s="14"/>
      <c r="E7" s="135" t="str">
        <f>'Rekapitulace stavby'!K6</f>
        <v>Oprava geometrických parametrů koleje 2022 u ST Karlovy Vary</v>
      </c>
      <c r="F7" s="134"/>
      <c r="G7" s="134"/>
      <c r="H7" s="134"/>
      <c r="L7" s="14"/>
    </row>
    <row r="8" hidden="1" s="2" customFormat="1" ht="12" customHeight="1">
      <c r="A8" s="32"/>
      <c r="B8" s="38"/>
      <c r="C8" s="32"/>
      <c r="D8" s="134" t="s">
        <v>99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hidden="1" s="2" customFormat="1" ht="16.5" customHeight="1">
      <c r="A9" s="32"/>
      <c r="B9" s="38"/>
      <c r="C9" s="32"/>
      <c r="D9" s="32"/>
      <c r="E9" s="136" t="s">
        <v>100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hidden="1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hidden="1" s="2" customFormat="1" ht="12" customHeight="1">
      <c r="A11" s="32"/>
      <c r="B11" s="38"/>
      <c r="C11" s="32"/>
      <c r="D11" s="134" t="s">
        <v>18</v>
      </c>
      <c r="E11" s="32"/>
      <c r="F11" s="137" t="s">
        <v>1</v>
      </c>
      <c r="G11" s="32"/>
      <c r="H11" s="32"/>
      <c r="I11" s="134" t="s">
        <v>19</v>
      </c>
      <c r="J11" s="137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hidden="1" s="2" customFormat="1" ht="12" customHeight="1">
      <c r="A12" s="32"/>
      <c r="B12" s="38"/>
      <c r="C12" s="32"/>
      <c r="D12" s="134" t="s">
        <v>20</v>
      </c>
      <c r="E12" s="32"/>
      <c r="F12" s="137" t="s">
        <v>21</v>
      </c>
      <c r="G12" s="32"/>
      <c r="H12" s="32"/>
      <c r="I12" s="134" t="s">
        <v>22</v>
      </c>
      <c r="J12" s="138" t="str">
        <f>'Rekapitulace stavby'!AN8</f>
        <v>21. 12. 2021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hidden="1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hidden="1" s="2" customFormat="1" ht="12" customHeight="1">
      <c r="A14" s="32"/>
      <c r="B14" s="38"/>
      <c r="C14" s="32"/>
      <c r="D14" s="134" t="s">
        <v>24</v>
      </c>
      <c r="E14" s="32"/>
      <c r="F14" s="32"/>
      <c r="G14" s="32"/>
      <c r="H14" s="32"/>
      <c r="I14" s="134" t="s">
        <v>25</v>
      </c>
      <c r="J14" s="137" t="s">
        <v>26</v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hidden="1" s="2" customFormat="1" ht="18" customHeight="1">
      <c r="A15" s="32"/>
      <c r="B15" s="38"/>
      <c r="C15" s="32"/>
      <c r="D15" s="32"/>
      <c r="E15" s="137" t="s">
        <v>27</v>
      </c>
      <c r="F15" s="32"/>
      <c r="G15" s="32"/>
      <c r="H15" s="32"/>
      <c r="I15" s="134" t="s">
        <v>28</v>
      </c>
      <c r="J15" s="137" t="s">
        <v>29</v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hidden="1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hidden="1" s="2" customFormat="1" ht="12" customHeight="1">
      <c r="A17" s="32"/>
      <c r="B17" s="38"/>
      <c r="C17" s="32"/>
      <c r="D17" s="134" t="s">
        <v>30</v>
      </c>
      <c r="E17" s="32"/>
      <c r="F17" s="32"/>
      <c r="G17" s="32"/>
      <c r="H17" s="32"/>
      <c r="I17" s="134" t="s">
        <v>25</v>
      </c>
      <c r="J17" s="27" t="str">
        <f>'Rekapitulace stavby'!AN13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hidden="1" s="2" customFormat="1" ht="18" customHeight="1">
      <c r="A18" s="32"/>
      <c r="B18" s="38"/>
      <c r="C18" s="32"/>
      <c r="D18" s="32"/>
      <c r="E18" s="27" t="str">
        <f>'Rekapitulace stavby'!E14</f>
        <v>Vyplň údaj</v>
      </c>
      <c r="F18" s="137"/>
      <c r="G18" s="137"/>
      <c r="H18" s="137"/>
      <c r="I18" s="134" t="s">
        <v>28</v>
      </c>
      <c r="J18" s="27" t="str">
        <f>'Rekapitulace stavby'!AN14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hidden="1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hidden="1" s="2" customFormat="1" ht="12" customHeight="1">
      <c r="A20" s="32"/>
      <c r="B20" s="38"/>
      <c r="C20" s="32"/>
      <c r="D20" s="134" t="s">
        <v>32</v>
      </c>
      <c r="E20" s="32"/>
      <c r="F20" s="32"/>
      <c r="G20" s="32"/>
      <c r="H20" s="32"/>
      <c r="I20" s="134" t="s">
        <v>25</v>
      </c>
      <c r="J20" s="137" t="s">
        <v>1</v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hidden="1" s="2" customFormat="1" ht="18" customHeight="1">
      <c r="A21" s="32"/>
      <c r="B21" s="38"/>
      <c r="C21" s="32"/>
      <c r="D21" s="32"/>
      <c r="E21" s="137" t="s">
        <v>33</v>
      </c>
      <c r="F21" s="32"/>
      <c r="G21" s="32"/>
      <c r="H21" s="32"/>
      <c r="I21" s="134" t="s">
        <v>28</v>
      </c>
      <c r="J21" s="137" t="s">
        <v>1</v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hidden="1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hidden="1" s="2" customFormat="1" ht="12" customHeight="1">
      <c r="A23" s="32"/>
      <c r="B23" s="38"/>
      <c r="C23" s="32"/>
      <c r="D23" s="134" t="s">
        <v>35</v>
      </c>
      <c r="E23" s="32"/>
      <c r="F23" s="32"/>
      <c r="G23" s="32"/>
      <c r="H23" s="32"/>
      <c r="I23" s="134" t="s">
        <v>25</v>
      </c>
      <c r="J23" s="137" t="s">
        <v>1</v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hidden="1" s="2" customFormat="1" ht="18" customHeight="1">
      <c r="A24" s="32"/>
      <c r="B24" s="38"/>
      <c r="C24" s="32"/>
      <c r="D24" s="32"/>
      <c r="E24" s="137" t="s">
        <v>36</v>
      </c>
      <c r="F24" s="32"/>
      <c r="G24" s="32"/>
      <c r="H24" s="32"/>
      <c r="I24" s="134" t="s">
        <v>28</v>
      </c>
      <c r="J24" s="137" t="s">
        <v>1</v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hidden="1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hidden="1" s="2" customFormat="1" ht="12" customHeight="1">
      <c r="A26" s="32"/>
      <c r="B26" s="38"/>
      <c r="C26" s="32"/>
      <c r="D26" s="134" t="s">
        <v>37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hidden="1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hidden="1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hidden="1" s="2" customFormat="1" ht="25.44" customHeight="1">
      <c r="A30" s="32"/>
      <c r="B30" s="38"/>
      <c r="C30" s="32"/>
      <c r="D30" s="144" t="s">
        <v>38</v>
      </c>
      <c r="E30" s="32"/>
      <c r="F30" s="32"/>
      <c r="G30" s="32"/>
      <c r="H30" s="32"/>
      <c r="I30" s="32"/>
      <c r="J30" s="145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hidden="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hidden="1" s="2" customFormat="1" ht="14.4" customHeight="1">
      <c r="A32" s="32"/>
      <c r="B32" s="38"/>
      <c r="C32" s="32"/>
      <c r="D32" s="32"/>
      <c r="E32" s="32"/>
      <c r="F32" s="146" t="s">
        <v>40</v>
      </c>
      <c r="G32" s="32"/>
      <c r="H32" s="32"/>
      <c r="I32" s="146" t="s">
        <v>39</v>
      </c>
      <c r="J32" s="146" t="s">
        <v>41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hidden="1" s="2" customFormat="1" ht="14.4" customHeight="1">
      <c r="A33" s="32"/>
      <c r="B33" s="38"/>
      <c r="C33" s="32"/>
      <c r="D33" s="147" t="s">
        <v>42</v>
      </c>
      <c r="E33" s="134" t="s">
        <v>43</v>
      </c>
      <c r="F33" s="148">
        <f>ROUND((SUM(BE116:BE165)),  2)</f>
        <v>0</v>
      </c>
      <c r="G33" s="32"/>
      <c r="H33" s="32"/>
      <c r="I33" s="149">
        <v>0.20999999999999999</v>
      </c>
      <c r="J33" s="148">
        <f>ROUND(((SUM(BE116:BE165))*I33),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hidden="1" s="2" customFormat="1" ht="14.4" customHeight="1">
      <c r="A34" s="32"/>
      <c r="B34" s="38"/>
      <c r="C34" s="32"/>
      <c r="D34" s="32"/>
      <c r="E34" s="134" t="s">
        <v>44</v>
      </c>
      <c r="F34" s="148">
        <f>ROUND((SUM(BF116:BF165)),  2)</f>
        <v>0</v>
      </c>
      <c r="G34" s="32"/>
      <c r="H34" s="32"/>
      <c r="I34" s="149">
        <v>0.14999999999999999</v>
      </c>
      <c r="J34" s="148">
        <f>ROUND(((SUM(BF116:BF165))*I34),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45</v>
      </c>
      <c r="F35" s="148">
        <f>ROUND((SUM(BG116:BG165)),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46</v>
      </c>
      <c r="F36" s="148">
        <f>ROUND((SUM(BH116:BH165)),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47</v>
      </c>
      <c r="F37" s="148">
        <f>ROUND((SUM(BI116:BI165)),  2)</f>
        <v>0</v>
      </c>
      <c r="G37" s="32"/>
      <c r="H37" s="32"/>
      <c r="I37" s="149">
        <v>0</v>
      </c>
      <c r="J37" s="148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25.44" customHeight="1">
      <c r="A39" s="32"/>
      <c r="B39" s="38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hidden="1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hidden="1" s="1" customFormat="1" ht="14.4" customHeight="1">
      <c r="B41" s="14"/>
      <c r="L41" s="14"/>
    </row>
    <row r="42" hidden="1" s="1" customFormat="1" ht="14.4" customHeight="1">
      <c r="B42" s="14"/>
      <c r="L42" s="14"/>
    </row>
    <row r="43" hidden="1" s="1" customFormat="1" ht="14.4" customHeight="1">
      <c r="B43" s="14"/>
      <c r="L43" s="14"/>
    </row>
    <row r="44" hidden="1" s="1" customFormat="1" ht="14.4" customHeight="1">
      <c r="B44" s="14"/>
      <c r="L44" s="14"/>
    </row>
    <row r="45" hidden="1" s="1" customFormat="1" ht="14.4" customHeight="1">
      <c r="B45" s="14"/>
      <c r="L45" s="14"/>
    </row>
    <row r="46" hidden="1" s="1" customFormat="1" ht="14.4" customHeight="1">
      <c r="B46" s="14"/>
      <c r="L46" s="14"/>
    </row>
    <row r="47" hidden="1" s="1" customFormat="1" ht="14.4" customHeight="1">
      <c r="B47" s="14"/>
      <c r="L47" s="14"/>
    </row>
    <row r="48" hidden="1" s="1" customFormat="1" ht="14.4" customHeight="1">
      <c r="B48" s="14"/>
      <c r="L48" s="14"/>
    </row>
    <row r="49" hidden="1" s="1" customFormat="1" ht="14.4" customHeight="1">
      <c r="B49" s="14"/>
      <c r="L49" s="14"/>
    </row>
    <row r="50" hidden="1" s="2" customFormat="1" ht="14.4" customHeight="1">
      <c r="B50" s="57"/>
      <c r="D50" s="157" t="s">
        <v>51</v>
      </c>
      <c r="E50" s="158"/>
      <c r="F50" s="158"/>
      <c r="G50" s="157" t="s">
        <v>52</v>
      </c>
      <c r="H50" s="158"/>
      <c r="I50" s="158"/>
      <c r="J50" s="158"/>
      <c r="K50" s="158"/>
      <c r="L50" s="57"/>
    </row>
    <row r="51" hidden="1">
      <c r="B51" s="14"/>
      <c r="L51" s="14"/>
    </row>
    <row r="52" hidden="1">
      <c r="B52" s="14"/>
      <c r="L52" s="14"/>
    </row>
    <row r="53" hidden="1">
      <c r="B53" s="14"/>
      <c r="L53" s="14"/>
    </row>
    <row r="54" hidden="1">
      <c r="B54" s="14"/>
      <c r="L54" s="14"/>
    </row>
    <row r="55" hidden="1">
      <c r="B55" s="14"/>
      <c r="L55" s="14"/>
    </row>
    <row r="56" hidden="1">
      <c r="B56" s="14"/>
      <c r="L56" s="14"/>
    </row>
    <row r="57" hidden="1">
      <c r="B57" s="14"/>
      <c r="L57" s="14"/>
    </row>
    <row r="58" hidden="1">
      <c r="B58" s="14"/>
      <c r="L58" s="14"/>
    </row>
    <row r="59" hidden="1">
      <c r="B59" s="14"/>
      <c r="L59" s="14"/>
    </row>
    <row r="60" hidden="1">
      <c r="B60" s="14"/>
      <c r="L60" s="14"/>
    </row>
    <row r="61" hidden="1" s="2" customFormat="1">
      <c r="A61" s="32"/>
      <c r="B61" s="38"/>
      <c r="C61" s="32"/>
      <c r="D61" s="159" t="s">
        <v>53</v>
      </c>
      <c r="E61" s="160"/>
      <c r="F61" s="161" t="s">
        <v>54</v>
      </c>
      <c r="G61" s="159" t="s">
        <v>53</v>
      </c>
      <c r="H61" s="160"/>
      <c r="I61" s="160"/>
      <c r="J61" s="162" t="s">
        <v>54</v>
      </c>
      <c r="K61" s="160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hidden="1">
      <c r="B62" s="14"/>
      <c r="L62" s="14"/>
    </row>
    <row r="63" hidden="1">
      <c r="B63" s="14"/>
      <c r="L63" s="14"/>
    </row>
    <row r="64" hidden="1">
      <c r="B64" s="14"/>
      <c r="L64" s="14"/>
    </row>
    <row r="65" hidden="1" s="2" customFormat="1">
      <c r="A65" s="32"/>
      <c r="B65" s="38"/>
      <c r="C65" s="32"/>
      <c r="D65" s="157" t="s">
        <v>55</v>
      </c>
      <c r="E65" s="163"/>
      <c r="F65" s="163"/>
      <c r="G65" s="157" t="s">
        <v>56</v>
      </c>
      <c r="H65" s="163"/>
      <c r="I65" s="163"/>
      <c r="J65" s="163"/>
      <c r="K65" s="16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hidden="1">
      <c r="B66" s="14"/>
      <c r="L66" s="14"/>
    </row>
    <row r="67" hidden="1">
      <c r="B67" s="14"/>
      <c r="L67" s="14"/>
    </row>
    <row r="68" hidden="1">
      <c r="B68" s="14"/>
      <c r="L68" s="14"/>
    </row>
    <row r="69" hidden="1">
      <c r="B69" s="14"/>
      <c r="L69" s="14"/>
    </row>
    <row r="70" hidden="1">
      <c r="B70" s="14"/>
      <c r="L70" s="14"/>
    </row>
    <row r="71" hidden="1">
      <c r="B71" s="14"/>
      <c r="L71" s="14"/>
    </row>
    <row r="72" hidden="1">
      <c r="B72" s="14"/>
      <c r="L72" s="14"/>
    </row>
    <row r="73" hidden="1">
      <c r="B73" s="14"/>
      <c r="L73" s="14"/>
    </row>
    <row r="74" hidden="1">
      <c r="B74" s="14"/>
      <c r="L74" s="14"/>
    </row>
    <row r="75" hidden="1">
      <c r="B75" s="14"/>
      <c r="L75" s="14"/>
    </row>
    <row r="76" hidden="1" s="2" customFormat="1">
      <c r="A76" s="32"/>
      <c r="B76" s="38"/>
      <c r="C76" s="32"/>
      <c r="D76" s="159" t="s">
        <v>53</v>
      </c>
      <c r="E76" s="160"/>
      <c r="F76" s="161" t="s">
        <v>54</v>
      </c>
      <c r="G76" s="159" t="s">
        <v>53</v>
      </c>
      <c r="H76" s="160"/>
      <c r="I76" s="160"/>
      <c r="J76" s="162" t="s">
        <v>54</v>
      </c>
      <c r="K76" s="160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hidden="1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hidden="1"/>
    <row r="79" hidden="1"/>
    <row r="80" hidden="1"/>
    <row r="81" hidden="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hidden="1" s="2" customFormat="1" ht="24.96" customHeight="1">
      <c r="A82" s="32"/>
      <c r="B82" s="33"/>
      <c r="C82" s="17" t="s">
        <v>101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hidden="1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hidden="1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hidden="1" s="2" customFormat="1" ht="16.5" customHeight="1">
      <c r="A85" s="32"/>
      <c r="B85" s="33"/>
      <c r="C85" s="34"/>
      <c r="D85" s="34"/>
      <c r="E85" s="168" t="str">
        <f>E7</f>
        <v>Oprava geometrických parametrů koleje 2022 u ST Karlovy Vary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hidden="1" s="2" customFormat="1" ht="12" customHeight="1">
      <c r="A86" s="32"/>
      <c r="B86" s="33"/>
      <c r="C86" s="26" t="s">
        <v>99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hidden="1" s="2" customFormat="1" ht="16.5" customHeight="1">
      <c r="A87" s="32"/>
      <c r="B87" s="33"/>
      <c r="C87" s="34"/>
      <c r="D87" s="34"/>
      <c r="E87" s="70" t="str">
        <f>E9</f>
        <v>A.1 - Oprava GPK (Sborník Správy železnic 2021)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hidden="1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hidden="1" s="2" customFormat="1" ht="12" customHeight="1">
      <c r="A89" s="32"/>
      <c r="B89" s="33"/>
      <c r="C89" s="26" t="s">
        <v>20</v>
      </c>
      <c r="D89" s="34"/>
      <c r="E89" s="34"/>
      <c r="F89" s="21" t="str">
        <f>F12</f>
        <v>obvod ST K. Vary</v>
      </c>
      <c r="G89" s="34"/>
      <c r="H89" s="34"/>
      <c r="I89" s="26" t="s">
        <v>22</v>
      </c>
      <c r="J89" s="73" t="str">
        <f>IF(J12="","",J12)</f>
        <v>21. 12. 2021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hidden="1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hidden="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>Správa železnic,s.o. - OŘ UNL - ST K. Vary</v>
      </c>
      <c r="G91" s="34"/>
      <c r="H91" s="34"/>
      <c r="I91" s="26" t="s">
        <v>32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hidden="1" s="2" customFormat="1" ht="15.15" customHeight="1">
      <c r="A92" s="32"/>
      <c r="B92" s="33"/>
      <c r="C92" s="26" t="s">
        <v>30</v>
      </c>
      <c r="D92" s="34"/>
      <c r="E92" s="34"/>
      <c r="F92" s="21" t="str">
        <f>IF(E18="","",E18)</f>
        <v>Vyplň údaj</v>
      </c>
      <c r="G92" s="34"/>
      <c r="H92" s="34"/>
      <c r="I92" s="26" t="s">
        <v>35</v>
      </c>
      <c r="J92" s="30" t="str">
        <f>E24</f>
        <v>Ing. Ondřej Šmejkal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hidden="1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hidden="1" s="2" customFormat="1" ht="29.28" customHeight="1">
      <c r="A94" s="32"/>
      <c r="B94" s="33"/>
      <c r="C94" s="169" t="s">
        <v>102</v>
      </c>
      <c r="D94" s="170"/>
      <c r="E94" s="170"/>
      <c r="F94" s="170"/>
      <c r="G94" s="170"/>
      <c r="H94" s="170"/>
      <c r="I94" s="170"/>
      <c r="J94" s="171" t="s">
        <v>103</v>
      </c>
      <c r="K94" s="170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hidden="1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hidden="1" s="2" customFormat="1" ht="22.8" customHeight="1">
      <c r="A96" s="32"/>
      <c r="B96" s="33"/>
      <c r="C96" s="172" t="s">
        <v>104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105</v>
      </c>
    </row>
    <row r="97" hidden="1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hidden="1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hidden="1"/>
    <row r="100" hidden="1"/>
    <row r="101" hidden="1"/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106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68" t="str">
        <f>E7</f>
        <v>Oprava geometrických parametrů koleje 2022 u ST Karlovy Vary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99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A.1 - Oprava GPK (Sborník Správy železnic 2021)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>obvod ST K. Vary</v>
      </c>
      <c r="G110" s="34"/>
      <c r="H110" s="34"/>
      <c r="I110" s="26" t="s">
        <v>22</v>
      </c>
      <c r="J110" s="73" t="str">
        <f>IF(J12="","",J12)</f>
        <v>21. 12. 2021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>Správa železnic,s.o. - OŘ UNL - ST K. Vary</v>
      </c>
      <c r="G112" s="34"/>
      <c r="H112" s="34"/>
      <c r="I112" s="26" t="s">
        <v>32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30</v>
      </c>
      <c r="D113" s="34"/>
      <c r="E113" s="34"/>
      <c r="F113" s="21" t="str">
        <f>IF(E18="","",E18)</f>
        <v>Vyplň údaj</v>
      </c>
      <c r="G113" s="34"/>
      <c r="H113" s="34"/>
      <c r="I113" s="26" t="s">
        <v>35</v>
      </c>
      <c r="J113" s="30" t="str">
        <f>E24</f>
        <v>Ing. Ondřej Šmejkal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73"/>
      <c r="B115" s="174"/>
      <c r="C115" s="175" t="s">
        <v>107</v>
      </c>
      <c r="D115" s="176" t="s">
        <v>63</v>
      </c>
      <c r="E115" s="176" t="s">
        <v>59</v>
      </c>
      <c r="F115" s="176" t="s">
        <v>60</v>
      </c>
      <c r="G115" s="176" t="s">
        <v>108</v>
      </c>
      <c r="H115" s="176" t="s">
        <v>109</v>
      </c>
      <c r="I115" s="176" t="s">
        <v>110</v>
      </c>
      <c r="J115" s="176" t="s">
        <v>103</v>
      </c>
      <c r="K115" s="177" t="s">
        <v>111</v>
      </c>
      <c r="L115" s="178"/>
      <c r="M115" s="94" t="s">
        <v>1</v>
      </c>
      <c r="N115" s="95" t="s">
        <v>42</v>
      </c>
      <c r="O115" s="95" t="s">
        <v>112</v>
      </c>
      <c r="P115" s="95" t="s">
        <v>113</v>
      </c>
      <c r="Q115" s="95" t="s">
        <v>114</v>
      </c>
      <c r="R115" s="95" t="s">
        <v>115</v>
      </c>
      <c r="S115" s="95" t="s">
        <v>116</v>
      </c>
      <c r="T115" s="96" t="s">
        <v>117</v>
      </c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</row>
    <row r="116" s="2" customFormat="1" ht="22.8" customHeight="1">
      <c r="A116" s="32"/>
      <c r="B116" s="33"/>
      <c r="C116" s="101" t="s">
        <v>118</v>
      </c>
      <c r="D116" s="34"/>
      <c r="E116" s="34"/>
      <c r="F116" s="34"/>
      <c r="G116" s="34"/>
      <c r="H116" s="34"/>
      <c r="I116" s="34"/>
      <c r="J116" s="179">
        <f>BK116</f>
        <v>0</v>
      </c>
      <c r="K116" s="34"/>
      <c r="L116" s="38"/>
      <c r="M116" s="97"/>
      <c r="N116" s="180"/>
      <c r="O116" s="98"/>
      <c r="P116" s="181">
        <f>SUM(P117:P165)</f>
        <v>0</v>
      </c>
      <c r="Q116" s="98"/>
      <c r="R116" s="181">
        <f>SUM(R117:R165)</f>
        <v>7350</v>
      </c>
      <c r="S116" s="98"/>
      <c r="T116" s="182">
        <f>SUM(T117:T165)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77</v>
      </c>
      <c r="AU116" s="11" t="s">
        <v>105</v>
      </c>
      <c r="BK116" s="183">
        <f>SUM(BK117:BK165)</f>
        <v>0</v>
      </c>
    </row>
    <row r="117" s="2" customFormat="1" ht="24.15" customHeight="1">
      <c r="A117" s="32"/>
      <c r="B117" s="33"/>
      <c r="C117" s="184" t="s">
        <v>86</v>
      </c>
      <c r="D117" s="184" t="s">
        <v>119</v>
      </c>
      <c r="E117" s="185" t="s">
        <v>120</v>
      </c>
      <c r="F117" s="186" t="s">
        <v>121</v>
      </c>
      <c r="G117" s="187" t="s">
        <v>122</v>
      </c>
      <c r="H117" s="188">
        <v>18.416</v>
      </c>
      <c r="I117" s="189"/>
      <c r="J117" s="190">
        <f>ROUND(I117*H117,2)</f>
        <v>0</v>
      </c>
      <c r="K117" s="186" t="s">
        <v>123</v>
      </c>
      <c r="L117" s="38"/>
      <c r="M117" s="191" t="s">
        <v>1</v>
      </c>
      <c r="N117" s="192" t="s">
        <v>43</v>
      </c>
      <c r="O117" s="85"/>
      <c r="P117" s="193">
        <f>O117*H117</f>
        <v>0</v>
      </c>
      <c r="Q117" s="193">
        <v>0</v>
      </c>
      <c r="R117" s="193">
        <f>Q117*H117</f>
        <v>0</v>
      </c>
      <c r="S117" s="193">
        <v>0</v>
      </c>
      <c r="T117" s="194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5" t="s">
        <v>124</v>
      </c>
      <c r="AT117" s="195" t="s">
        <v>119</v>
      </c>
      <c r="AU117" s="195" t="s">
        <v>78</v>
      </c>
      <c r="AY117" s="11" t="s">
        <v>125</v>
      </c>
      <c r="BE117" s="196">
        <f>IF(N117="základní",J117,0)</f>
        <v>0</v>
      </c>
      <c r="BF117" s="196">
        <f>IF(N117="snížená",J117,0)</f>
        <v>0</v>
      </c>
      <c r="BG117" s="196">
        <f>IF(N117="zákl. přenesená",J117,0)</f>
        <v>0</v>
      </c>
      <c r="BH117" s="196">
        <f>IF(N117="sníž. přenesená",J117,0)</f>
        <v>0</v>
      </c>
      <c r="BI117" s="196">
        <f>IF(N117="nulová",J117,0)</f>
        <v>0</v>
      </c>
      <c r="BJ117" s="11" t="s">
        <v>86</v>
      </c>
      <c r="BK117" s="196">
        <f>ROUND(I117*H117,2)</f>
        <v>0</v>
      </c>
      <c r="BL117" s="11" t="s">
        <v>124</v>
      </c>
      <c r="BM117" s="195" t="s">
        <v>126</v>
      </c>
    </row>
    <row r="118" s="2" customFormat="1">
      <c r="A118" s="32"/>
      <c r="B118" s="33"/>
      <c r="C118" s="34"/>
      <c r="D118" s="197" t="s">
        <v>127</v>
      </c>
      <c r="E118" s="34"/>
      <c r="F118" s="198" t="s">
        <v>128</v>
      </c>
      <c r="G118" s="34"/>
      <c r="H118" s="34"/>
      <c r="I118" s="199"/>
      <c r="J118" s="34"/>
      <c r="K118" s="34"/>
      <c r="L118" s="38"/>
      <c r="M118" s="200"/>
      <c r="N118" s="201"/>
      <c r="O118" s="85"/>
      <c r="P118" s="85"/>
      <c r="Q118" s="85"/>
      <c r="R118" s="85"/>
      <c r="S118" s="85"/>
      <c r="T118" s="86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1" t="s">
        <v>127</v>
      </c>
      <c r="AU118" s="11" t="s">
        <v>78</v>
      </c>
    </row>
    <row r="119" s="2" customFormat="1">
      <c r="A119" s="32"/>
      <c r="B119" s="33"/>
      <c r="C119" s="34"/>
      <c r="D119" s="197" t="s">
        <v>129</v>
      </c>
      <c r="E119" s="34"/>
      <c r="F119" s="202" t="s">
        <v>130</v>
      </c>
      <c r="G119" s="34"/>
      <c r="H119" s="34"/>
      <c r="I119" s="199"/>
      <c r="J119" s="34"/>
      <c r="K119" s="34"/>
      <c r="L119" s="38"/>
      <c r="M119" s="200"/>
      <c r="N119" s="201"/>
      <c r="O119" s="85"/>
      <c r="P119" s="85"/>
      <c r="Q119" s="85"/>
      <c r="R119" s="85"/>
      <c r="S119" s="85"/>
      <c r="T119" s="86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1" t="s">
        <v>129</v>
      </c>
      <c r="AU119" s="11" t="s">
        <v>78</v>
      </c>
    </row>
    <row r="120" s="2" customFormat="1">
      <c r="A120" s="32"/>
      <c r="B120" s="33"/>
      <c r="C120" s="34"/>
      <c r="D120" s="197" t="s">
        <v>131</v>
      </c>
      <c r="E120" s="34"/>
      <c r="F120" s="202" t="s">
        <v>132</v>
      </c>
      <c r="G120" s="34"/>
      <c r="H120" s="34"/>
      <c r="I120" s="199"/>
      <c r="J120" s="34"/>
      <c r="K120" s="34"/>
      <c r="L120" s="38"/>
      <c r="M120" s="200"/>
      <c r="N120" s="201"/>
      <c r="O120" s="85"/>
      <c r="P120" s="85"/>
      <c r="Q120" s="85"/>
      <c r="R120" s="85"/>
      <c r="S120" s="85"/>
      <c r="T120" s="86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1" t="s">
        <v>131</v>
      </c>
      <c r="AU120" s="11" t="s">
        <v>78</v>
      </c>
    </row>
    <row r="121" s="2" customFormat="1" ht="24.15" customHeight="1">
      <c r="A121" s="32"/>
      <c r="B121" s="33"/>
      <c r="C121" s="184" t="s">
        <v>88</v>
      </c>
      <c r="D121" s="184" t="s">
        <v>119</v>
      </c>
      <c r="E121" s="185" t="s">
        <v>133</v>
      </c>
      <c r="F121" s="186" t="s">
        <v>134</v>
      </c>
      <c r="G121" s="187" t="s">
        <v>122</v>
      </c>
      <c r="H121" s="188">
        <v>2.0899999999999999</v>
      </c>
      <c r="I121" s="189"/>
      <c r="J121" s="190">
        <f>ROUND(I121*H121,2)</f>
        <v>0</v>
      </c>
      <c r="K121" s="186" t="s">
        <v>123</v>
      </c>
      <c r="L121" s="38"/>
      <c r="M121" s="191" t="s">
        <v>1</v>
      </c>
      <c r="N121" s="192" t="s">
        <v>43</v>
      </c>
      <c r="O121" s="85"/>
      <c r="P121" s="193">
        <f>O121*H121</f>
        <v>0</v>
      </c>
      <c r="Q121" s="193">
        <v>0</v>
      </c>
      <c r="R121" s="193">
        <f>Q121*H121</f>
        <v>0</v>
      </c>
      <c r="S121" s="193">
        <v>0</v>
      </c>
      <c r="T121" s="194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5" t="s">
        <v>124</v>
      </c>
      <c r="AT121" s="195" t="s">
        <v>119</v>
      </c>
      <c r="AU121" s="195" t="s">
        <v>78</v>
      </c>
      <c r="AY121" s="11" t="s">
        <v>125</v>
      </c>
      <c r="BE121" s="196">
        <f>IF(N121="základní",J121,0)</f>
        <v>0</v>
      </c>
      <c r="BF121" s="196">
        <f>IF(N121="snížená",J121,0)</f>
        <v>0</v>
      </c>
      <c r="BG121" s="196">
        <f>IF(N121="zákl. přenesená",J121,0)</f>
        <v>0</v>
      </c>
      <c r="BH121" s="196">
        <f>IF(N121="sníž. přenesená",J121,0)</f>
        <v>0</v>
      </c>
      <c r="BI121" s="196">
        <f>IF(N121="nulová",J121,0)</f>
        <v>0</v>
      </c>
      <c r="BJ121" s="11" t="s">
        <v>86</v>
      </c>
      <c r="BK121" s="196">
        <f>ROUND(I121*H121,2)</f>
        <v>0</v>
      </c>
      <c r="BL121" s="11" t="s">
        <v>124</v>
      </c>
      <c r="BM121" s="195" t="s">
        <v>135</v>
      </c>
    </row>
    <row r="122" s="2" customFormat="1">
      <c r="A122" s="32"/>
      <c r="B122" s="33"/>
      <c r="C122" s="34"/>
      <c r="D122" s="197" t="s">
        <v>127</v>
      </c>
      <c r="E122" s="34"/>
      <c r="F122" s="198" t="s">
        <v>136</v>
      </c>
      <c r="G122" s="34"/>
      <c r="H122" s="34"/>
      <c r="I122" s="199"/>
      <c r="J122" s="34"/>
      <c r="K122" s="34"/>
      <c r="L122" s="38"/>
      <c r="M122" s="200"/>
      <c r="N122" s="201"/>
      <c r="O122" s="85"/>
      <c r="P122" s="85"/>
      <c r="Q122" s="85"/>
      <c r="R122" s="85"/>
      <c r="S122" s="85"/>
      <c r="T122" s="86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1" t="s">
        <v>127</v>
      </c>
      <c r="AU122" s="11" t="s">
        <v>78</v>
      </c>
    </row>
    <row r="123" s="2" customFormat="1">
      <c r="A123" s="32"/>
      <c r="B123" s="33"/>
      <c r="C123" s="34"/>
      <c r="D123" s="197" t="s">
        <v>131</v>
      </c>
      <c r="E123" s="34"/>
      <c r="F123" s="202" t="s">
        <v>132</v>
      </c>
      <c r="G123" s="34"/>
      <c r="H123" s="34"/>
      <c r="I123" s="199"/>
      <c r="J123" s="34"/>
      <c r="K123" s="34"/>
      <c r="L123" s="38"/>
      <c r="M123" s="200"/>
      <c r="N123" s="201"/>
      <c r="O123" s="85"/>
      <c r="P123" s="85"/>
      <c r="Q123" s="85"/>
      <c r="R123" s="85"/>
      <c r="S123" s="85"/>
      <c r="T123" s="86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1" t="s">
        <v>131</v>
      </c>
      <c r="AU123" s="11" t="s">
        <v>78</v>
      </c>
    </row>
    <row r="124" s="2" customFormat="1" ht="24.15" customHeight="1">
      <c r="A124" s="32"/>
      <c r="B124" s="33"/>
      <c r="C124" s="184" t="s">
        <v>137</v>
      </c>
      <c r="D124" s="184" t="s">
        <v>119</v>
      </c>
      <c r="E124" s="185" t="s">
        <v>138</v>
      </c>
      <c r="F124" s="186" t="s">
        <v>139</v>
      </c>
      <c r="G124" s="187" t="s">
        <v>122</v>
      </c>
      <c r="H124" s="188">
        <v>16.143999999999998</v>
      </c>
      <c r="I124" s="189"/>
      <c r="J124" s="190">
        <f>ROUND(I124*H124,2)</f>
        <v>0</v>
      </c>
      <c r="K124" s="186" t="s">
        <v>123</v>
      </c>
      <c r="L124" s="38"/>
      <c r="M124" s="191" t="s">
        <v>1</v>
      </c>
      <c r="N124" s="192" t="s">
        <v>43</v>
      </c>
      <c r="O124" s="85"/>
      <c r="P124" s="193">
        <f>O124*H124</f>
        <v>0</v>
      </c>
      <c r="Q124" s="193">
        <v>0</v>
      </c>
      <c r="R124" s="193">
        <f>Q124*H124</f>
        <v>0</v>
      </c>
      <c r="S124" s="193">
        <v>0</v>
      </c>
      <c r="T124" s="194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95" t="s">
        <v>124</v>
      </c>
      <c r="AT124" s="195" t="s">
        <v>119</v>
      </c>
      <c r="AU124" s="195" t="s">
        <v>78</v>
      </c>
      <c r="AY124" s="11" t="s">
        <v>125</v>
      </c>
      <c r="BE124" s="196">
        <f>IF(N124="základní",J124,0)</f>
        <v>0</v>
      </c>
      <c r="BF124" s="196">
        <f>IF(N124="snížená",J124,0)</f>
        <v>0</v>
      </c>
      <c r="BG124" s="196">
        <f>IF(N124="zákl. přenesená",J124,0)</f>
        <v>0</v>
      </c>
      <c r="BH124" s="196">
        <f>IF(N124="sníž. přenesená",J124,0)</f>
        <v>0</v>
      </c>
      <c r="BI124" s="196">
        <f>IF(N124="nulová",J124,0)</f>
        <v>0</v>
      </c>
      <c r="BJ124" s="11" t="s">
        <v>86</v>
      </c>
      <c r="BK124" s="196">
        <f>ROUND(I124*H124,2)</f>
        <v>0</v>
      </c>
      <c r="BL124" s="11" t="s">
        <v>124</v>
      </c>
      <c r="BM124" s="195" t="s">
        <v>140</v>
      </c>
    </row>
    <row r="125" s="2" customFormat="1">
      <c r="A125" s="32"/>
      <c r="B125" s="33"/>
      <c r="C125" s="34"/>
      <c r="D125" s="197" t="s">
        <v>127</v>
      </c>
      <c r="E125" s="34"/>
      <c r="F125" s="198" t="s">
        <v>141</v>
      </c>
      <c r="G125" s="34"/>
      <c r="H125" s="34"/>
      <c r="I125" s="199"/>
      <c r="J125" s="34"/>
      <c r="K125" s="34"/>
      <c r="L125" s="38"/>
      <c r="M125" s="200"/>
      <c r="N125" s="201"/>
      <c r="O125" s="85"/>
      <c r="P125" s="85"/>
      <c r="Q125" s="85"/>
      <c r="R125" s="85"/>
      <c r="S125" s="85"/>
      <c r="T125" s="86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1" t="s">
        <v>127</v>
      </c>
      <c r="AU125" s="11" t="s">
        <v>78</v>
      </c>
    </row>
    <row r="126" s="2" customFormat="1">
      <c r="A126" s="32"/>
      <c r="B126" s="33"/>
      <c r="C126" s="34"/>
      <c r="D126" s="197" t="s">
        <v>129</v>
      </c>
      <c r="E126" s="34"/>
      <c r="F126" s="202" t="s">
        <v>142</v>
      </c>
      <c r="G126" s="34"/>
      <c r="H126" s="34"/>
      <c r="I126" s="199"/>
      <c r="J126" s="34"/>
      <c r="K126" s="34"/>
      <c r="L126" s="38"/>
      <c r="M126" s="200"/>
      <c r="N126" s="201"/>
      <c r="O126" s="85"/>
      <c r="P126" s="85"/>
      <c r="Q126" s="85"/>
      <c r="R126" s="85"/>
      <c r="S126" s="85"/>
      <c r="T126" s="86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1" t="s">
        <v>129</v>
      </c>
      <c r="AU126" s="11" t="s">
        <v>78</v>
      </c>
    </row>
    <row r="127" s="2" customFormat="1">
      <c r="A127" s="32"/>
      <c r="B127" s="33"/>
      <c r="C127" s="34"/>
      <c r="D127" s="197" t="s">
        <v>131</v>
      </c>
      <c r="E127" s="34"/>
      <c r="F127" s="202" t="s">
        <v>132</v>
      </c>
      <c r="G127" s="34"/>
      <c r="H127" s="34"/>
      <c r="I127" s="199"/>
      <c r="J127" s="34"/>
      <c r="K127" s="34"/>
      <c r="L127" s="38"/>
      <c r="M127" s="200"/>
      <c r="N127" s="201"/>
      <c r="O127" s="85"/>
      <c r="P127" s="85"/>
      <c r="Q127" s="85"/>
      <c r="R127" s="85"/>
      <c r="S127" s="85"/>
      <c r="T127" s="86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1" t="s">
        <v>131</v>
      </c>
      <c r="AU127" s="11" t="s">
        <v>78</v>
      </c>
    </row>
    <row r="128" s="2" customFormat="1" ht="24.15" customHeight="1">
      <c r="A128" s="32"/>
      <c r="B128" s="33"/>
      <c r="C128" s="184" t="s">
        <v>124</v>
      </c>
      <c r="D128" s="184" t="s">
        <v>119</v>
      </c>
      <c r="E128" s="185" t="s">
        <v>143</v>
      </c>
      <c r="F128" s="186" t="s">
        <v>144</v>
      </c>
      <c r="G128" s="187" t="s">
        <v>122</v>
      </c>
      <c r="H128" s="188">
        <v>9.1969999999999992</v>
      </c>
      <c r="I128" s="189"/>
      <c r="J128" s="190">
        <f>ROUND(I128*H128,2)</f>
        <v>0</v>
      </c>
      <c r="K128" s="186" t="s">
        <v>123</v>
      </c>
      <c r="L128" s="38"/>
      <c r="M128" s="191" t="s">
        <v>1</v>
      </c>
      <c r="N128" s="192" t="s">
        <v>43</v>
      </c>
      <c r="O128" s="85"/>
      <c r="P128" s="193">
        <f>O128*H128</f>
        <v>0</v>
      </c>
      <c r="Q128" s="193">
        <v>0</v>
      </c>
      <c r="R128" s="193">
        <f>Q128*H128</f>
        <v>0</v>
      </c>
      <c r="S128" s="193">
        <v>0</v>
      </c>
      <c r="T128" s="194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95" t="s">
        <v>124</v>
      </c>
      <c r="AT128" s="195" t="s">
        <v>119</v>
      </c>
      <c r="AU128" s="195" t="s">
        <v>78</v>
      </c>
      <c r="AY128" s="11" t="s">
        <v>125</v>
      </c>
      <c r="BE128" s="196">
        <f>IF(N128="základní",J128,0)</f>
        <v>0</v>
      </c>
      <c r="BF128" s="196">
        <f>IF(N128="snížená",J128,0)</f>
        <v>0</v>
      </c>
      <c r="BG128" s="196">
        <f>IF(N128="zákl. přenesená",J128,0)</f>
        <v>0</v>
      </c>
      <c r="BH128" s="196">
        <f>IF(N128="sníž. přenesená",J128,0)</f>
        <v>0</v>
      </c>
      <c r="BI128" s="196">
        <f>IF(N128="nulová",J128,0)</f>
        <v>0</v>
      </c>
      <c r="BJ128" s="11" t="s">
        <v>86</v>
      </c>
      <c r="BK128" s="196">
        <f>ROUND(I128*H128,2)</f>
        <v>0</v>
      </c>
      <c r="BL128" s="11" t="s">
        <v>124</v>
      </c>
      <c r="BM128" s="195" t="s">
        <v>145</v>
      </c>
    </row>
    <row r="129" s="2" customFormat="1">
      <c r="A129" s="32"/>
      <c r="B129" s="33"/>
      <c r="C129" s="34"/>
      <c r="D129" s="197" t="s">
        <v>127</v>
      </c>
      <c r="E129" s="34"/>
      <c r="F129" s="198" t="s">
        <v>146</v>
      </c>
      <c r="G129" s="34"/>
      <c r="H129" s="34"/>
      <c r="I129" s="199"/>
      <c r="J129" s="34"/>
      <c r="K129" s="34"/>
      <c r="L129" s="38"/>
      <c r="M129" s="200"/>
      <c r="N129" s="201"/>
      <c r="O129" s="85"/>
      <c r="P129" s="85"/>
      <c r="Q129" s="85"/>
      <c r="R129" s="85"/>
      <c r="S129" s="85"/>
      <c r="T129" s="86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1" t="s">
        <v>127</v>
      </c>
      <c r="AU129" s="11" t="s">
        <v>78</v>
      </c>
    </row>
    <row r="130" s="2" customFormat="1">
      <c r="A130" s="32"/>
      <c r="B130" s="33"/>
      <c r="C130" s="34"/>
      <c r="D130" s="197" t="s">
        <v>129</v>
      </c>
      <c r="E130" s="34"/>
      <c r="F130" s="202" t="s">
        <v>142</v>
      </c>
      <c r="G130" s="34"/>
      <c r="H130" s="34"/>
      <c r="I130" s="199"/>
      <c r="J130" s="34"/>
      <c r="K130" s="34"/>
      <c r="L130" s="38"/>
      <c r="M130" s="200"/>
      <c r="N130" s="201"/>
      <c r="O130" s="85"/>
      <c r="P130" s="85"/>
      <c r="Q130" s="85"/>
      <c r="R130" s="85"/>
      <c r="S130" s="85"/>
      <c r="T130" s="86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1" t="s">
        <v>129</v>
      </c>
      <c r="AU130" s="11" t="s">
        <v>78</v>
      </c>
    </row>
    <row r="131" s="2" customFormat="1">
      <c r="A131" s="32"/>
      <c r="B131" s="33"/>
      <c r="C131" s="34"/>
      <c r="D131" s="197" t="s">
        <v>131</v>
      </c>
      <c r="E131" s="34"/>
      <c r="F131" s="202" t="s">
        <v>132</v>
      </c>
      <c r="G131" s="34"/>
      <c r="H131" s="34"/>
      <c r="I131" s="199"/>
      <c r="J131" s="34"/>
      <c r="K131" s="34"/>
      <c r="L131" s="38"/>
      <c r="M131" s="200"/>
      <c r="N131" s="201"/>
      <c r="O131" s="85"/>
      <c r="P131" s="85"/>
      <c r="Q131" s="85"/>
      <c r="R131" s="85"/>
      <c r="S131" s="85"/>
      <c r="T131" s="86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1" t="s">
        <v>131</v>
      </c>
      <c r="AU131" s="11" t="s">
        <v>78</v>
      </c>
    </row>
    <row r="132" s="2" customFormat="1" ht="24.15" customHeight="1">
      <c r="A132" s="32"/>
      <c r="B132" s="33"/>
      <c r="C132" s="184" t="s">
        <v>147</v>
      </c>
      <c r="D132" s="184" t="s">
        <v>119</v>
      </c>
      <c r="E132" s="185" t="s">
        <v>148</v>
      </c>
      <c r="F132" s="186" t="s">
        <v>149</v>
      </c>
      <c r="G132" s="187" t="s">
        <v>150</v>
      </c>
      <c r="H132" s="188">
        <v>2071.1999999999998</v>
      </c>
      <c r="I132" s="189"/>
      <c r="J132" s="190">
        <f>ROUND(I132*H132,2)</f>
        <v>0</v>
      </c>
      <c r="K132" s="186" t="s">
        <v>123</v>
      </c>
      <c r="L132" s="38"/>
      <c r="M132" s="191" t="s">
        <v>1</v>
      </c>
      <c r="N132" s="192" t="s">
        <v>43</v>
      </c>
      <c r="O132" s="85"/>
      <c r="P132" s="193">
        <f>O132*H132</f>
        <v>0</v>
      </c>
      <c r="Q132" s="193">
        <v>0</v>
      </c>
      <c r="R132" s="193">
        <f>Q132*H132</f>
        <v>0</v>
      </c>
      <c r="S132" s="193">
        <v>0</v>
      </c>
      <c r="T132" s="194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5" t="s">
        <v>124</v>
      </c>
      <c r="AT132" s="195" t="s">
        <v>119</v>
      </c>
      <c r="AU132" s="195" t="s">
        <v>78</v>
      </c>
      <c r="AY132" s="11" t="s">
        <v>125</v>
      </c>
      <c r="BE132" s="196">
        <f>IF(N132="základní",J132,0)</f>
        <v>0</v>
      </c>
      <c r="BF132" s="196">
        <f>IF(N132="snížená",J132,0)</f>
        <v>0</v>
      </c>
      <c r="BG132" s="196">
        <f>IF(N132="zákl. přenesená",J132,0)</f>
        <v>0</v>
      </c>
      <c r="BH132" s="196">
        <f>IF(N132="sníž. přenesená",J132,0)</f>
        <v>0</v>
      </c>
      <c r="BI132" s="196">
        <f>IF(N132="nulová",J132,0)</f>
        <v>0</v>
      </c>
      <c r="BJ132" s="11" t="s">
        <v>86</v>
      </c>
      <c r="BK132" s="196">
        <f>ROUND(I132*H132,2)</f>
        <v>0</v>
      </c>
      <c r="BL132" s="11" t="s">
        <v>124</v>
      </c>
      <c r="BM132" s="195" t="s">
        <v>151</v>
      </c>
    </row>
    <row r="133" s="2" customFormat="1">
      <c r="A133" s="32"/>
      <c r="B133" s="33"/>
      <c r="C133" s="34"/>
      <c r="D133" s="197" t="s">
        <v>127</v>
      </c>
      <c r="E133" s="34"/>
      <c r="F133" s="198" t="s">
        <v>152</v>
      </c>
      <c r="G133" s="34"/>
      <c r="H133" s="34"/>
      <c r="I133" s="199"/>
      <c r="J133" s="34"/>
      <c r="K133" s="34"/>
      <c r="L133" s="38"/>
      <c r="M133" s="200"/>
      <c r="N133" s="201"/>
      <c r="O133" s="85"/>
      <c r="P133" s="85"/>
      <c r="Q133" s="85"/>
      <c r="R133" s="85"/>
      <c r="S133" s="85"/>
      <c r="T133" s="86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1" t="s">
        <v>127</v>
      </c>
      <c r="AU133" s="11" t="s">
        <v>78</v>
      </c>
    </row>
    <row r="134" s="2" customFormat="1">
      <c r="A134" s="32"/>
      <c r="B134" s="33"/>
      <c r="C134" s="34"/>
      <c r="D134" s="197" t="s">
        <v>129</v>
      </c>
      <c r="E134" s="34"/>
      <c r="F134" s="202" t="s">
        <v>142</v>
      </c>
      <c r="G134" s="34"/>
      <c r="H134" s="34"/>
      <c r="I134" s="199"/>
      <c r="J134" s="34"/>
      <c r="K134" s="34"/>
      <c r="L134" s="38"/>
      <c r="M134" s="200"/>
      <c r="N134" s="201"/>
      <c r="O134" s="85"/>
      <c r="P134" s="85"/>
      <c r="Q134" s="85"/>
      <c r="R134" s="85"/>
      <c r="S134" s="85"/>
      <c r="T134" s="86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1" t="s">
        <v>129</v>
      </c>
      <c r="AU134" s="11" t="s">
        <v>78</v>
      </c>
    </row>
    <row r="135" s="2" customFormat="1">
      <c r="A135" s="32"/>
      <c r="B135" s="33"/>
      <c r="C135" s="34"/>
      <c r="D135" s="197" t="s">
        <v>131</v>
      </c>
      <c r="E135" s="34"/>
      <c r="F135" s="202" t="s">
        <v>153</v>
      </c>
      <c r="G135" s="34"/>
      <c r="H135" s="34"/>
      <c r="I135" s="199"/>
      <c r="J135" s="34"/>
      <c r="K135" s="34"/>
      <c r="L135" s="38"/>
      <c r="M135" s="200"/>
      <c r="N135" s="201"/>
      <c r="O135" s="85"/>
      <c r="P135" s="85"/>
      <c r="Q135" s="85"/>
      <c r="R135" s="85"/>
      <c r="S135" s="85"/>
      <c r="T135" s="86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1" t="s">
        <v>131</v>
      </c>
      <c r="AU135" s="11" t="s">
        <v>78</v>
      </c>
    </row>
    <row r="136" s="2" customFormat="1" ht="24.15" customHeight="1">
      <c r="A136" s="32"/>
      <c r="B136" s="33"/>
      <c r="C136" s="184" t="s">
        <v>154</v>
      </c>
      <c r="D136" s="184" t="s">
        <v>119</v>
      </c>
      <c r="E136" s="185" t="s">
        <v>155</v>
      </c>
      <c r="F136" s="186" t="s">
        <v>156</v>
      </c>
      <c r="G136" s="187" t="s">
        <v>157</v>
      </c>
      <c r="H136" s="188">
        <v>8</v>
      </c>
      <c r="I136" s="189"/>
      <c r="J136" s="190">
        <f>ROUND(I136*H136,2)</f>
        <v>0</v>
      </c>
      <c r="K136" s="186" t="s">
        <v>123</v>
      </c>
      <c r="L136" s="38"/>
      <c r="M136" s="191" t="s">
        <v>1</v>
      </c>
      <c r="N136" s="192" t="s">
        <v>43</v>
      </c>
      <c r="O136" s="85"/>
      <c r="P136" s="193">
        <f>O136*H136</f>
        <v>0</v>
      </c>
      <c r="Q136" s="193">
        <v>0</v>
      </c>
      <c r="R136" s="193">
        <f>Q136*H136</f>
        <v>0</v>
      </c>
      <c r="S136" s="193">
        <v>0</v>
      </c>
      <c r="T136" s="194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5" t="s">
        <v>124</v>
      </c>
      <c r="AT136" s="195" t="s">
        <v>119</v>
      </c>
      <c r="AU136" s="195" t="s">
        <v>78</v>
      </c>
      <c r="AY136" s="11" t="s">
        <v>125</v>
      </c>
      <c r="BE136" s="196">
        <f>IF(N136="základní",J136,0)</f>
        <v>0</v>
      </c>
      <c r="BF136" s="196">
        <f>IF(N136="snížená",J136,0)</f>
        <v>0</v>
      </c>
      <c r="BG136" s="196">
        <f>IF(N136="zákl. přenesená",J136,0)</f>
        <v>0</v>
      </c>
      <c r="BH136" s="196">
        <f>IF(N136="sníž. přenesená",J136,0)</f>
        <v>0</v>
      </c>
      <c r="BI136" s="196">
        <f>IF(N136="nulová",J136,0)</f>
        <v>0</v>
      </c>
      <c r="BJ136" s="11" t="s">
        <v>86</v>
      </c>
      <c r="BK136" s="196">
        <f>ROUND(I136*H136,2)</f>
        <v>0</v>
      </c>
      <c r="BL136" s="11" t="s">
        <v>124</v>
      </c>
      <c r="BM136" s="195" t="s">
        <v>158</v>
      </c>
    </row>
    <row r="137" s="2" customFormat="1">
      <c r="A137" s="32"/>
      <c r="B137" s="33"/>
      <c r="C137" s="34"/>
      <c r="D137" s="197" t="s">
        <v>127</v>
      </c>
      <c r="E137" s="34"/>
      <c r="F137" s="198" t="s">
        <v>159</v>
      </c>
      <c r="G137" s="34"/>
      <c r="H137" s="34"/>
      <c r="I137" s="199"/>
      <c r="J137" s="34"/>
      <c r="K137" s="34"/>
      <c r="L137" s="38"/>
      <c r="M137" s="200"/>
      <c r="N137" s="201"/>
      <c r="O137" s="85"/>
      <c r="P137" s="85"/>
      <c r="Q137" s="85"/>
      <c r="R137" s="85"/>
      <c r="S137" s="85"/>
      <c r="T137" s="86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T137" s="11" t="s">
        <v>127</v>
      </c>
      <c r="AU137" s="11" t="s">
        <v>78</v>
      </c>
    </row>
    <row r="138" s="2" customFormat="1">
      <c r="A138" s="32"/>
      <c r="B138" s="33"/>
      <c r="C138" s="34"/>
      <c r="D138" s="197" t="s">
        <v>129</v>
      </c>
      <c r="E138" s="34"/>
      <c r="F138" s="202" t="s">
        <v>160</v>
      </c>
      <c r="G138" s="34"/>
      <c r="H138" s="34"/>
      <c r="I138" s="199"/>
      <c r="J138" s="34"/>
      <c r="K138" s="34"/>
      <c r="L138" s="38"/>
      <c r="M138" s="200"/>
      <c r="N138" s="201"/>
      <c r="O138" s="85"/>
      <c r="P138" s="85"/>
      <c r="Q138" s="85"/>
      <c r="R138" s="85"/>
      <c r="S138" s="85"/>
      <c r="T138" s="86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1" t="s">
        <v>129</v>
      </c>
      <c r="AU138" s="11" t="s">
        <v>78</v>
      </c>
    </row>
    <row r="139" s="2" customFormat="1">
      <c r="A139" s="32"/>
      <c r="B139" s="33"/>
      <c r="C139" s="34"/>
      <c r="D139" s="197" t="s">
        <v>131</v>
      </c>
      <c r="E139" s="34"/>
      <c r="F139" s="202" t="s">
        <v>161</v>
      </c>
      <c r="G139" s="34"/>
      <c r="H139" s="34"/>
      <c r="I139" s="199"/>
      <c r="J139" s="34"/>
      <c r="K139" s="34"/>
      <c r="L139" s="38"/>
      <c r="M139" s="200"/>
      <c r="N139" s="201"/>
      <c r="O139" s="85"/>
      <c r="P139" s="85"/>
      <c r="Q139" s="85"/>
      <c r="R139" s="85"/>
      <c r="S139" s="85"/>
      <c r="T139" s="86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1" t="s">
        <v>131</v>
      </c>
      <c r="AU139" s="11" t="s">
        <v>78</v>
      </c>
    </row>
    <row r="140" s="2" customFormat="1" ht="24.15" customHeight="1">
      <c r="A140" s="32"/>
      <c r="B140" s="33"/>
      <c r="C140" s="184" t="s">
        <v>162</v>
      </c>
      <c r="D140" s="184" t="s">
        <v>119</v>
      </c>
      <c r="E140" s="185" t="s">
        <v>163</v>
      </c>
      <c r="F140" s="186" t="s">
        <v>164</v>
      </c>
      <c r="G140" s="187" t="s">
        <v>157</v>
      </c>
      <c r="H140" s="188">
        <v>6</v>
      </c>
      <c r="I140" s="189"/>
      <c r="J140" s="190">
        <f>ROUND(I140*H140,2)</f>
        <v>0</v>
      </c>
      <c r="K140" s="186" t="s">
        <v>123</v>
      </c>
      <c r="L140" s="38"/>
      <c r="M140" s="191" t="s">
        <v>1</v>
      </c>
      <c r="N140" s="192" t="s">
        <v>43</v>
      </c>
      <c r="O140" s="85"/>
      <c r="P140" s="193">
        <f>O140*H140</f>
        <v>0</v>
      </c>
      <c r="Q140" s="193">
        <v>0</v>
      </c>
      <c r="R140" s="193">
        <f>Q140*H140</f>
        <v>0</v>
      </c>
      <c r="S140" s="193">
        <v>0</v>
      </c>
      <c r="T140" s="194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95" t="s">
        <v>124</v>
      </c>
      <c r="AT140" s="195" t="s">
        <v>119</v>
      </c>
      <c r="AU140" s="195" t="s">
        <v>78</v>
      </c>
      <c r="AY140" s="11" t="s">
        <v>125</v>
      </c>
      <c r="BE140" s="196">
        <f>IF(N140="základní",J140,0)</f>
        <v>0</v>
      </c>
      <c r="BF140" s="196">
        <f>IF(N140="snížená",J140,0)</f>
        <v>0</v>
      </c>
      <c r="BG140" s="196">
        <f>IF(N140="zákl. přenesená",J140,0)</f>
        <v>0</v>
      </c>
      <c r="BH140" s="196">
        <f>IF(N140="sníž. přenesená",J140,0)</f>
        <v>0</v>
      </c>
      <c r="BI140" s="196">
        <f>IF(N140="nulová",J140,0)</f>
        <v>0</v>
      </c>
      <c r="BJ140" s="11" t="s">
        <v>86</v>
      </c>
      <c r="BK140" s="196">
        <f>ROUND(I140*H140,2)</f>
        <v>0</v>
      </c>
      <c r="BL140" s="11" t="s">
        <v>124</v>
      </c>
      <c r="BM140" s="195" t="s">
        <v>165</v>
      </c>
    </row>
    <row r="141" s="2" customFormat="1">
      <c r="A141" s="32"/>
      <c r="B141" s="33"/>
      <c r="C141" s="34"/>
      <c r="D141" s="197" t="s">
        <v>127</v>
      </c>
      <c r="E141" s="34"/>
      <c r="F141" s="198" t="s">
        <v>166</v>
      </c>
      <c r="G141" s="34"/>
      <c r="H141" s="34"/>
      <c r="I141" s="199"/>
      <c r="J141" s="34"/>
      <c r="K141" s="34"/>
      <c r="L141" s="38"/>
      <c r="M141" s="200"/>
      <c r="N141" s="201"/>
      <c r="O141" s="85"/>
      <c r="P141" s="85"/>
      <c r="Q141" s="85"/>
      <c r="R141" s="85"/>
      <c r="S141" s="85"/>
      <c r="T141" s="86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1" t="s">
        <v>127</v>
      </c>
      <c r="AU141" s="11" t="s">
        <v>78</v>
      </c>
    </row>
    <row r="142" s="2" customFormat="1" ht="16.5" customHeight="1">
      <c r="A142" s="32"/>
      <c r="B142" s="33"/>
      <c r="C142" s="203" t="s">
        <v>167</v>
      </c>
      <c r="D142" s="203" t="s">
        <v>168</v>
      </c>
      <c r="E142" s="204" t="s">
        <v>169</v>
      </c>
      <c r="F142" s="205" t="s">
        <v>170</v>
      </c>
      <c r="G142" s="206" t="s">
        <v>171</v>
      </c>
      <c r="H142" s="207">
        <v>7350</v>
      </c>
      <c r="I142" s="208"/>
      <c r="J142" s="209">
        <f>ROUND(I142*H142,2)</f>
        <v>0</v>
      </c>
      <c r="K142" s="205" t="s">
        <v>123</v>
      </c>
      <c r="L142" s="210"/>
      <c r="M142" s="211" t="s">
        <v>1</v>
      </c>
      <c r="N142" s="212" t="s">
        <v>43</v>
      </c>
      <c r="O142" s="85"/>
      <c r="P142" s="193">
        <f>O142*H142</f>
        <v>0</v>
      </c>
      <c r="Q142" s="193">
        <v>1</v>
      </c>
      <c r="R142" s="193">
        <f>Q142*H142</f>
        <v>7350</v>
      </c>
      <c r="S142" s="193">
        <v>0</v>
      </c>
      <c r="T142" s="194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95" t="s">
        <v>172</v>
      </c>
      <c r="AT142" s="195" t="s">
        <v>168</v>
      </c>
      <c r="AU142" s="195" t="s">
        <v>78</v>
      </c>
      <c r="AY142" s="11" t="s">
        <v>125</v>
      </c>
      <c r="BE142" s="196">
        <f>IF(N142="základní",J142,0)</f>
        <v>0</v>
      </c>
      <c r="BF142" s="196">
        <f>IF(N142="snížená",J142,0)</f>
        <v>0</v>
      </c>
      <c r="BG142" s="196">
        <f>IF(N142="zákl. přenesená",J142,0)</f>
        <v>0</v>
      </c>
      <c r="BH142" s="196">
        <f>IF(N142="sníž. přenesená",J142,0)</f>
        <v>0</v>
      </c>
      <c r="BI142" s="196">
        <f>IF(N142="nulová",J142,0)</f>
        <v>0</v>
      </c>
      <c r="BJ142" s="11" t="s">
        <v>86</v>
      </c>
      <c r="BK142" s="196">
        <f>ROUND(I142*H142,2)</f>
        <v>0</v>
      </c>
      <c r="BL142" s="11" t="s">
        <v>172</v>
      </c>
      <c r="BM142" s="195" t="s">
        <v>173</v>
      </c>
    </row>
    <row r="143" s="2" customFormat="1">
      <c r="A143" s="32"/>
      <c r="B143" s="33"/>
      <c r="C143" s="34"/>
      <c r="D143" s="197" t="s">
        <v>127</v>
      </c>
      <c r="E143" s="34"/>
      <c r="F143" s="198" t="s">
        <v>170</v>
      </c>
      <c r="G143" s="34"/>
      <c r="H143" s="34"/>
      <c r="I143" s="199"/>
      <c r="J143" s="34"/>
      <c r="K143" s="34"/>
      <c r="L143" s="38"/>
      <c r="M143" s="200"/>
      <c r="N143" s="201"/>
      <c r="O143" s="85"/>
      <c r="P143" s="85"/>
      <c r="Q143" s="85"/>
      <c r="R143" s="85"/>
      <c r="S143" s="85"/>
      <c r="T143" s="86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1" t="s">
        <v>127</v>
      </c>
      <c r="AU143" s="11" t="s">
        <v>78</v>
      </c>
    </row>
    <row r="144" s="2" customFormat="1" ht="16.5" customHeight="1">
      <c r="A144" s="32"/>
      <c r="B144" s="33"/>
      <c r="C144" s="184" t="s">
        <v>174</v>
      </c>
      <c r="D144" s="184" t="s">
        <v>119</v>
      </c>
      <c r="E144" s="185" t="s">
        <v>175</v>
      </c>
      <c r="F144" s="186" t="s">
        <v>176</v>
      </c>
      <c r="G144" s="187" t="s">
        <v>177</v>
      </c>
      <c r="H144" s="188">
        <v>4620</v>
      </c>
      <c r="I144" s="189"/>
      <c r="J144" s="190">
        <f>ROUND(I144*H144,2)</f>
        <v>0</v>
      </c>
      <c r="K144" s="186" t="s">
        <v>123</v>
      </c>
      <c r="L144" s="38"/>
      <c r="M144" s="191" t="s">
        <v>1</v>
      </c>
      <c r="N144" s="192" t="s">
        <v>43</v>
      </c>
      <c r="O144" s="85"/>
      <c r="P144" s="193">
        <f>O144*H144</f>
        <v>0</v>
      </c>
      <c r="Q144" s="193">
        <v>0</v>
      </c>
      <c r="R144" s="193">
        <f>Q144*H144</f>
        <v>0</v>
      </c>
      <c r="S144" s="193">
        <v>0</v>
      </c>
      <c r="T144" s="194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95" t="s">
        <v>124</v>
      </c>
      <c r="AT144" s="195" t="s">
        <v>119</v>
      </c>
      <c r="AU144" s="195" t="s">
        <v>78</v>
      </c>
      <c r="AY144" s="11" t="s">
        <v>125</v>
      </c>
      <c r="BE144" s="196">
        <f>IF(N144="základní",J144,0)</f>
        <v>0</v>
      </c>
      <c r="BF144" s="196">
        <f>IF(N144="snížená",J144,0)</f>
        <v>0</v>
      </c>
      <c r="BG144" s="196">
        <f>IF(N144="zákl. přenesená",J144,0)</f>
        <v>0</v>
      </c>
      <c r="BH144" s="196">
        <f>IF(N144="sníž. přenesená",J144,0)</f>
        <v>0</v>
      </c>
      <c r="BI144" s="196">
        <f>IF(N144="nulová",J144,0)</f>
        <v>0</v>
      </c>
      <c r="BJ144" s="11" t="s">
        <v>86</v>
      </c>
      <c r="BK144" s="196">
        <f>ROUND(I144*H144,2)</f>
        <v>0</v>
      </c>
      <c r="BL144" s="11" t="s">
        <v>124</v>
      </c>
      <c r="BM144" s="195" t="s">
        <v>178</v>
      </c>
    </row>
    <row r="145" s="2" customFormat="1">
      <c r="A145" s="32"/>
      <c r="B145" s="33"/>
      <c r="C145" s="34"/>
      <c r="D145" s="197" t="s">
        <v>127</v>
      </c>
      <c r="E145" s="34"/>
      <c r="F145" s="198" t="s">
        <v>179</v>
      </c>
      <c r="G145" s="34"/>
      <c r="H145" s="34"/>
      <c r="I145" s="199"/>
      <c r="J145" s="34"/>
      <c r="K145" s="34"/>
      <c r="L145" s="38"/>
      <c r="M145" s="200"/>
      <c r="N145" s="201"/>
      <c r="O145" s="85"/>
      <c r="P145" s="85"/>
      <c r="Q145" s="85"/>
      <c r="R145" s="85"/>
      <c r="S145" s="85"/>
      <c r="T145" s="86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1" t="s">
        <v>127</v>
      </c>
      <c r="AU145" s="11" t="s">
        <v>78</v>
      </c>
    </row>
    <row r="146" s="2" customFormat="1">
      <c r="A146" s="32"/>
      <c r="B146" s="33"/>
      <c r="C146" s="34"/>
      <c r="D146" s="197" t="s">
        <v>129</v>
      </c>
      <c r="E146" s="34"/>
      <c r="F146" s="202" t="s">
        <v>180</v>
      </c>
      <c r="G146" s="34"/>
      <c r="H146" s="34"/>
      <c r="I146" s="199"/>
      <c r="J146" s="34"/>
      <c r="K146" s="34"/>
      <c r="L146" s="38"/>
      <c r="M146" s="200"/>
      <c r="N146" s="201"/>
      <c r="O146" s="85"/>
      <c r="P146" s="85"/>
      <c r="Q146" s="85"/>
      <c r="R146" s="85"/>
      <c r="S146" s="85"/>
      <c r="T146" s="86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T146" s="11" t="s">
        <v>129</v>
      </c>
      <c r="AU146" s="11" t="s">
        <v>78</v>
      </c>
    </row>
    <row r="147" s="2" customFormat="1" ht="21.75" customHeight="1">
      <c r="A147" s="32"/>
      <c r="B147" s="33"/>
      <c r="C147" s="184" t="s">
        <v>181</v>
      </c>
      <c r="D147" s="184" t="s">
        <v>119</v>
      </c>
      <c r="E147" s="185" t="s">
        <v>182</v>
      </c>
      <c r="F147" s="186" t="s">
        <v>183</v>
      </c>
      <c r="G147" s="187" t="s">
        <v>177</v>
      </c>
      <c r="H147" s="188">
        <v>231</v>
      </c>
      <c r="I147" s="189"/>
      <c r="J147" s="190">
        <f>ROUND(I147*H147,2)</f>
        <v>0</v>
      </c>
      <c r="K147" s="186" t="s">
        <v>123</v>
      </c>
      <c r="L147" s="38"/>
      <c r="M147" s="191" t="s">
        <v>1</v>
      </c>
      <c r="N147" s="192" t="s">
        <v>43</v>
      </c>
      <c r="O147" s="85"/>
      <c r="P147" s="193">
        <f>O147*H147</f>
        <v>0</v>
      </c>
      <c r="Q147" s="193">
        <v>0</v>
      </c>
      <c r="R147" s="193">
        <f>Q147*H147</f>
        <v>0</v>
      </c>
      <c r="S147" s="193">
        <v>0</v>
      </c>
      <c r="T147" s="194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95" t="s">
        <v>124</v>
      </c>
      <c r="AT147" s="195" t="s">
        <v>119</v>
      </c>
      <c r="AU147" s="195" t="s">
        <v>78</v>
      </c>
      <c r="AY147" s="11" t="s">
        <v>125</v>
      </c>
      <c r="BE147" s="196">
        <f>IF(N147="základní",J147,0)</f>
        <v>0</v>
      </c>
      <c r="BF147" s="196">
        <f>IF(N147="snížená",J147,0)</f>
        <v>0</v>
      </c>
      <c r="BG147" s="196">
        <f>IF(N147="zákl. přenesená",J147,0)</f>
        <v>0</v>
      </c>
      <c r="BH147" s="196">
        <f>IF(N147="sníž. přenesená",J147,0)</f>
        <v>0</v>
      </c>
      <c r="BI147" s="196">
        <f>IF(N147="nulová",J147,0)</f>
        <v>0</v>
      </c>
      <c r="BJ147" s="11" t="s">
        <v>86</v>
      </c>
      <c r="BK147" s="196">
        <f>ROUND(I147*H147,2)</f>
        <v>0</v>
      </c>
      <c r="BL147" s="11" t="s">
        <v>124</v>
      </c>
      <c r="BM147" s="195" t="s">
        <v>184</v>
      </c>
    </row>
    <row r="148" s="2" customFormat="1">
      <c r="A148" s="32"/>
      <c r="B148" s="33"/>
      <c r="C148" s="34"/>
      <c r="D148" s="197" t="s">
        <v>127</v>
      </c>
      <c r="E148" s="34"/>
      <c r="F148" s="198" t="s">
        <v>185</v>
      </c>
      <c r="G148" s="34"/>
      <c r="H148" s="34"/>
      <c r="I148" s="199"/>
      <c r="J148" s="34"/>
      <c r="K148" s="34"/>
      <c r="L148" s="38"/>
      <c r="M148" s="200"/>
      <c r="N148" s="201"/>
      <c r="O148" s="85"/>
      <c r="P148" s="85"/>
      <c r="Q148" s="85"/>
      <c r="R148" s="85"/>
      <c r="S148" s="85"/>
      <c r="T148" s="86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T148" s="11" t="s">
        <v>127</v>
      </c>
      <c r="AU148" s="11" t="s">
        <v>78</v>
      </c>
    </row>
    <row r="149" s="2" customFormat="1">
      <c r="A149" s="32"/>
      <c r="B149" s="33"/>
      <c r="C149" s="34"/>
      <c r="D149" s="197" t="s">
        <v>129</v>
      </c>
      <c r="E149" s="34"/>
      <c r="F149" s="202" t="s">
        <v>180</v>
      </c>
      <c r="G149" s="34"/>
      <c r="H149" s="34"/>
      <c r="I149" s="199"/>
      <c r="J149" s="34"/>
      <c r="K149" s="34"/>
      <c r="L149" s="38"/>
      <c r="M149" s="200"/>
      <c r="N149" s="201"/>
      <c r="O149" s="85"/>
      <c r="P149" s="85"/>
      <c r="Q149" s="85"/>
      <c r="R149" s="85"/>
      <c r="S149" s="85"/>
      <c r="T149" s="86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1" t="s">
        <v>129</v>
      </c>
      <c r="AU149" s="11" t="s">
        <v>78</v>
      </c>
    </row>
    <row r="150" s="2" customFormat="1" ht="24.15" customHeight="1">
      <c r="A150" s="32"/>
      <c r="B150" s="33"/>
      <c r="C150" s="184" t="s">
        <v>186</v>
      </c>
      <c r="D150" s="184" t="s">
        <v>119</v>
      </c>
      <c r="E150" s="185" t="s">
        <v>187</v>
      </c>
      <c r="F150" s="186" t="s">
        <v>188</v>
      </c>
      <c r="G150" s="187" t="s">
        <v>157</v>
      </c>
      <c r="H150" s="188">
        <v>30</v>
      </c>
      <c r="I150" s="189"/>
      <c r="J150" s="190">
        <f>ROUND(I150*H150,2)</f>
        <v>0</v>
      </c>
      <c r="K150" s="186" t="s">
        <v>123</v>
      </c>
      <c r="L150" s="38"/>
      <c r="M150" s="191" t="s">
        <v>1</v>
      </c>
      <c r="N150" s="192" t="s">
        <v>43</v>
      </c>
      <c r="O150" s="85"/>
      <c r="P150" s="193">
        <f>O150*H150</f>
        <v>0</v>
      </c>
      <c r="Q150" s="193">
        <v>0</v>
      </c>
      <c r="R150" s="193">
        <f>Q150*H150</f>
        <v>0</v>
      </c>
      <c r="S150" s="193">
        <v>0</v>
      </c>
      <c r="T150" s="194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95" t="s">
        <v>124</v>
      </c>
      <c r="AT150" s="195" t="s">
        <v>119</v>
      </c>
      <c r="AU150" s="195" t="s">
        <v>78</v>
      </c>
      <c r="AY150" s="11" t="s">
        <v>125</v>
      </c>
      <c r="BE150" s="196">
        <f>IF(N150="základní",J150,0)</f>
        <v>0</v>
      </c>
      <c r="BF150" s="196">
        <f>IF(N150="snížená",J150,0)</f>
        <v>0</v>
      </c>
      <c r="BG150" s="196">
        <f>IF(N150="zákl. přenesená",J150,0)</f>
        <v>0</v>
      </c>
      <c r="BH150" s="196">
        <f>IF(N150="sníž. přenesená",J150,0)</f>
        <v>0</v>
      </c>
      <c r="BI150" s="196">
        <f>IF(N150="nulová",J150,0)</f>
        <v>0</v>
      </c>
      <c r="BJ150" s="11" t="s">
        <v>86</v>
      </c>
      <c r="BK150" s="196">
        <f>ROUND(I150*H150,2)</f>
        <v>0</v>
      </c>
      <c r="BL150" s="11" t="s">
        <v>124</v>
      </c>
      <c r="BM150" s="195" t="s">
        <v>189</v>
      </c>
    </row>
    <row r="151" s="2" customFormat="1">
      <c r="A151" s="32"/>
      <c r="B151" s="33"/>
      <c r="C151" s="34"/>
      <c r="D151" s="197" t="s">
        <v>127</v>
      </c>
      <c r="E151" s="34"/>
      <c r="F151" s="198" t="s">
        <v>190</v>
      </c>
      <c r="G151" s="34"/>
      <c r="H151" s="34"/>
      <c r="I151" s="199"/>
      <c r="J151" s="34"/>
      <c r="K151" s="34"/>
      <c r="L151" s="38"/>
      <c r="M151" s="200"/>
      <c r="N151" s="201"/>
      <c r="O151" s="85"/>
      <c r="P151" s="85"/>
      <c r="Q151" s="85"/>
      <c r="R151" s="85"/>
      <c r="S151" s="85"/>
      <c r="T151" s="86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T151" s="11" t="s">
        <v>127</v>
      </c>
      <c r="AU151" s="11" t="s">
        <v>78</v>
      </c>
    </row>
    <row r="152" s="2" customFormat="1" ht="24.15" customHeight="1">
      <c r="A152" s="32"/>
      <c r="B152" s="33"/>
      <c r="C152" s="184" t="s">
        <v>191</v>
      </c>
      <c r="D152" s="184" t="s">
        <v>119</v>
      </c>
      <c r="E152" s="185" t="s">
        <v>192</v>
      </c>
      <c r="F152" s="186" t="s">
        <v>193</v>
      </c>
      <c r="G152" s="187" t="s">
        <v>157</v>
      </c>
      <c r="H152" s="188">
        <v>30</v>
      </c>
      <c r="I152" s="189"/>
      <c r="J152" s="190">
        <f>ROUND(I152*H152,2)</f>
        <v>0</v>
      </c>
      <c r="K152" s="186" t="s">
        <v>123</v>
      </c>
      <c r="L152" s="38"/>
      <c r="M152" s="191" t="s">
        <v>1</v>
      </c>
      <c r="N152" s="192" t="s">
        <v>43</v>
      </c>
      <c r="O152" s="85"/>
      <c r="P152" s="193">
        <f>O152*H152</f>
        <v>0</v>
      </c>
      <c r="Q152" s="193">
        <v>0</v>
      </c>
      <c r="R152" s="193">
        <f>Q152*H152</f>
        <v>0</v>
      </c>
      <c r="S152" s="193">
        <v>0</v>
      </c>
      <c r="T152" s="194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95" t="s">
        <v>124</v>
      </c>
      <c r="AT152" s="195" t="s">
        <v>119</v>
      </c>
      <c r="AU152" s="195" t="s">
        <v>78</v>
      </c>
      <c r="AY152" s="11" t="s">
        <v>125</v>
      </c>
      <c r="BE152" s="196">
        <f>IF(N152="základní",J152,0)</f>
        <v>0</v>
      </c>
      <c r="BF152" s="196">
        <f>IF(N152="snížená",J152,0)</f>
        <v>0</v>
      </c>
      <c r="BG152" s="196">
        <f>IF(N152="zákl. přenesená",J152,0)</f>
        <v>0</v>
      </c>
      <c r="BH152" s="196">
        <f>IF(N152="sníž. přenesená",J152,0)</f>
        <v>0</v>
      </c>
      <c r="BI152" s="196">
        <f>IF(N152="nulová",J152,0)</f>
        <v>0</v>
      </c>
      <c r="BJ152" s="11" t="s">
        <v>86</v>
      </c>
      <c r="BK152" s="196">
        <f>ROUND(I152*H152,2)</f>
        <v>0</v>
      </c>
      <c r="BL152" s="11" t="s">
        <v>124</v>
      </c>
      <c r="BM152" s="195" t="s">
        <v>194</v>
      </c>
    </row>
    <row r="153" s="2" customFormat="1">
      <c r="A153" s="32"/>
      <c r="B153" s="33"/>
      <c r="C153" s="34"/>
      <c r="D153" s="197" t="s">
        <v>127</v>
      </c>
      <c r="E153" s="34"/>
      <c r="F153" s="198" t="s">
        <v>195</v>
      </c>
      <c r="G153" s="34"/>
      <c r="H153" s="34"/>
      <c r="I153" s="199"/>
      <c r="J153" s="34"/>
      <c r="K153" s="34"/>
      <c r="L153" s="38"/>
      <c r="M153" s="200"/>
      <c r="N153" s="201"/>
      <c r="O153" s="85"/>
      <c r="P153" s="85"/>
      <c r="Q153" s="85"/>
      <c r="R153" s="85"/>
      <c r="S153" s="85"/>
      <c r="T153" s="86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1" t="s">
        <v>127</v>
      </c>
      <c r="AU153" s="11" t="s">
        <v>78</v>
      </c>
    </row>
    <row r="154" s="2" customFormat="1" ht="21.75" customHeight="1">
      <c r="A154" s="32"/>
      <c r="B154" s="33"/>
      <c r="C154" s="184" t="s">
        <v>196</v>
      </c>
      <c r="D154" s="184" t="s">
        <v>119</v>
      </c>
      <c r="E154" s="185" t="s">
        <v>197</v>
      </c>
      <c r="F154" s="186" t="s">
        <v>198</v>
      </c>
      <c r="G154" s="187" t="s">
        <v>157</v>
      </c>
      <c r="H154" s="188">
        <v>30</v>
      </c>
      <c r="I154" s="189"/>
      <c r="J154" s="190">
        <f>ROUND(I154*H154,2)</f>
        <v>0</v>
      </c>
      <c r="K154" s="186" t="s">
        <v>123</v>
      </c>
      <c r="L154" s="38"/>
      <c r="M154" s="191" t="s">
        <v>1</v>
      </c>
      <c r="N154" s="192" t="s">
        <v>43</v>
      </c>
      <c r="O154" s="85"/>
      <c r="P154" s="193">
        <f>O154*H154</f>
        <v>0</v>
      </c>
      <c r="Q154" s="193">
        <v>0</v>
      </c>
      <c r="R154" s="193">
        <f>Q154*H154</f>
        <v>0</v>
      </c>
      <c r="S154" s="193">
        <v>0</v>
      </c>
      <c r="T154" s="194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95" t="s">
        <v>124</v>
      </c>
      <c r="AT154" s="195" t="s">
        <v>119</v>
      </c>
      <c r="AU154" s="195" t="s">
        <v>78</v>
      </c>
      <c r="AY154" s="11" t="s">
        <v>125</v>
      </c>
      <c r="BE154" s="196">
        <f>IF(N154="základní",J154,0)</f>
        <v>0</v>
      </c>
      <c r="BF154" s="196">
        <f>IF(N154="snížená",J154,0)</f>
        <v>0</v>
      </c>
      <c r="BG154" s="196">
        <f>IF(N154="zákl. přenesená",J154,0)</f>
        <v>0</v>
      </c>
      <c r="BH154" s="196">
        <f>IF(N154="sníž. přenesená",J154,0)</f>
        <v>0</v>
      </c>
      <c r="BI154" s="196">
        <f>IF(N154="nulová",J154,0)</f>
        <v>0</v>
      </c>
      <c r="BJ154" s="11" t="s">
        <v>86</v>
      </c>
      <c r="BK154" s="196">
        <f>ROUND(I154*H154,2)</f>
        <v>0</v>
      </c>
      <c r="BL154" s="11" t="s">
        <v>124</v>
      </c>
      <c r="BM154" s="195" t="s">
        <v>199</v>
      </c>
    </row>
    <row r="155" s="2" customFormat="1">
      <c r="A155" s="32"/>
      <c r="B155" s="33"/>
      <c r="C155" s="34"/>
      <c r="D155" s="197" t="s">
        <v>127</v>
      </c>
      <c r="E155" s="34"/>
      <c r="F155" s="198" t="s">
        <v>200</v>
      </c>
      <c r="G155" s="34"/>
      <c r="H155" s="34"/>
      <c r="I155" s="199"/>
      <c r="J155" s="34"/>
      <c r="K155" s="34"/>
      <c r="L155" s="38"/>
      <c r="M155" s="200"/>
      <c r="N155" s="201"/>
      <c r="O155" s="85"/>
      <c r="P155" s="85"/>
      <c r="Q155" s="85"/>
      <c r="R155" s="85"/>
      <c r="S155" s="85"/>
      <c r="T155" s="86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1" t="s">
        <v>127</v>
      </c>
      <c r="AU155" s="11" t="s">
        <v>78</v>
      </c>
    </row>
    <row r="156" s="2" customFormat="1" ht="24.15" customHeight="1">
      <c r="A156" s="32"/>
      <c r="B156" s="33"/>
      <c r="C156" s="184" t="s">
        <v>201</v>
      </c>
      <c r="D156" s="184" t="s">
        <v>119</v>
      </c>
      <c r="E156" s="185" t="s">
        <v>202</v>
      </c>
      <c r="F156" s="186" t="s">
        <v>203</v>
      </c>
      <c r="G156" s="187" t="s">
        <v>157</v>
      </c>
      <c r="H156" s="188">
        <v>30</v>
      </c>
      <c r="I156" s="189"/>
      <c r="J156" s="190">
        <f>ROUND(I156*H156,2)</f>
        <v>0</v>
      </c>
      <c r="K156" s="186" t="s">
        <v>123</v>
      </c>
      <c r="L156" s="38"/>
      <c r="M156" s="191" t="s">
        <v>1</v>
      </c>
      <c r="N156" s="192" t="s">
        <v>43</v>
      </c>
      <c r="O156" s="85"/>
      <c r="P156" s="193">
        <f>O156*H156</f>
        <v>0</v>
      </c>
      <c r="Q156" s="193">
        <v>0</v>
      </c>
      <c r="R156" s="193">
        <f>Q156*H156</f>
        <v>0</v>
      </c>
      <c r="S156" s="193">
        <v>0</v>
      </c>
      <c r="T156" s="194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95" t="s">
        <v>124</v>
      </c>
      <c r="AT156" s="195" t="s">
        <v>119</v>
      </c>
      <c r="AU156" s="195" t="s">
        <v>78</v>
      </c>
      <c r="AY156" s="11" t="s">
        <v>125</v>
      </c>
      <c r="BE156" s="196">
        <f>IF(N156="základní",J156,0)</f>
        <v>0</v>
      </c>
      <c r="BF156" s="196">
        <f>IF(N156="snížená",J156,0)</f>
        <v>0</v>
      </c>
      <c r="BG156" s="196">
        <f>IF(N156="zákl. přenesená",J156,0)</f>
        <v>0</v>
      </c>
      <c r="BH156" s="196">
        <f>IF(N156="sníž. přenesená",J156,0)</f>
        <v>0</v>
      </c>
      <c r="BI156" s="196">
        <f>IF(N156="nulová",J156,0)</f>
        <v>0</v>
      </c>
      <c r="BJ156" s="11" t="s">
        <v>86</v>
      </c>
      <c r="BK156" s="196">
        <f>ROUND(I156*H156,2)</f>
        <v>0</v>
      </c>
      <c r="BL156" s="11" t="s">
        <v>124</v>
      </c>
      <c r="BM156" s="195" t="s">
        <v>204</v>
      </c>
    </row>
    <row r="157" s="2" customFormat="1">
      <c r="A157" s="32"/>
      <c r="B157" s="33"/>
      <c r="C157" s="34"/>
      <c r="D157" s="197" t="s">
        <v>127</v>
      </c>
      <c r="E157" s="34"/>
      <c r="F157" s="198" t="s">
        <v>205</v>
      </c>
      <c r="G157" s="34"/>
      <c r="H157" s="34"/>
      <c r="I157" s="199"/>
      <c r="J157" s="34"/>
      <c r="K157" s="34"/>
      <c r="L157" s="38"/>
      <c r="M157" s="200"/>
      <c r="N157" s="201"/>
      <c r="O157" s="85"/>
      <c r="P157" s="85"/>
      <c r="Q157" s="85"/>
      <c r="R157" s="85"/>
      <c r="S157" s="85"/>
      <c r="T157" s="86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1" t="s">
        <v>127</v>
      </c>
      <c r="AU157" s="11" t="s">
        <v>78</v>
      </c>
    </row>
    <row r="158" s="2" customFormat="1" ht="24.15" customHeight="1">
      <c r="A158" s="32"/>
      <c r="B158" s="33"/>
      <c r="C158" s="184" t="s">
        <v>8</v>
      </c>
      <c r="D158" s="184" t="s">
        <v>119</v>
      </c>
      <c r="E158" s="185" t="s">
        <v>206</v>
      </c>
      <c r="F158" s="186" t="s">
        <v>207</v>
      </c>
      <c r="G158" s="187" t="s">
        <v>150</v>
      </c>
      <c r="H158" s="188">
        <v>16.800000000000001</v>
      </c>
      <c r="I158" s="189"/>
      <c r="J158" s="190">
        <f>ROUND(I158*H158,2)</f>
        <v>0</v>
      </c>
      <c r="K158" s="186" t="s">
        <v>123</v>
      </c>
      <c r="L158" s="38"/>
      <c r="M158" s="191" t="s">
        <v>1</v>
      </c>
      <c r="N158" s="192" t="s">
        <v>43</v>
      </c>
      <c r="O158" s="85"/>
      <c r="P158" s="193">
        <f>O158*H158</f>
        <v>0</v>
      </c>
      <c r="Q158" s="193">
        <v>0</v>
      </c>
      <c r="R158" s="193">
        <f>Q158*H158</f>
        <v>0</v>
      </c>
      <c r="S158" s="193">
        <v>0</v>
      </c>
      <c r="T158" s="194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95" t="s">
        <v>124</v>
      </c>
      <c r="AT158" s="195" t="s">
        <v>119</v>
      </c>
      <c r="AU158" s="195" t="s">
        <v>78</v>
      </c>
      <c r="AY158" s="11" t="s">
        <v>125</v>
      </c>
      <c r="BE158" s="196">
        <f>IF(N158="základní",J158,0)</f>
        <v>0</v>
      </c>
      <c r="BF158" s="196">
        <f>IF(N158="snížená",J158,0)</f>
        <v>0</v>
      </c>
      <c r="BG158" s="196">
        <f>IF(N158="zákl. přenesená",J158,0)</f>
        <v>0</v>
      </c>
      <c r="BH158" s="196">
        <f>IF(N158="sníž. přenesená",J158,0)</f>
        <v>0</v>
      </c>
      <c r="BI158" s="196">
        <f>IF(N158="nulová",J158,0)</f>
        <v>0</v>
      </c>
      <c r="BJ158" s="11" t="s">
        <v>86</v>
      </c>
      <c r="BK158" s="196">
        <f>ROUND(I158*H158,2)</f>
        <v>0</v>
      </c>
      <c r="BL158" s="11" t="s">
        <v>124</v>
      </c>
      <c r="BM158" s="195" t="s">
        <v>208</v>
      </c>
    </row>
    <row r="159" s="2" customFormat="1">
      <c r="A159" s="32"/>
      <c r="B159" s="33"/>
      <c r="C159" s="34"/>
      <c r="D159" s="197" t="s">
        <v>127</v>
      </c>
      <c r="E159" s="34"/>
      <c r="F159" s="198" t="s">
        <v>209</v>
      </c>
      <c r="G159" s="34"/>
      <c r="H159" s="34"/>
      <c r="I159" s="199"/>
      <c r="J159" s="34"/>
      <c r="K159" s="34"/>
      <c r="L159" s="38"/>
      <c r="M159" s="200"/>
      <c r="N159" s="201"/>
      <c r="O159" s="85"/>
      <c r="P159" s="85"/>
      <c r="Q159" s="85"/>
      <c r="R159" s="85"/>
      <c r="S159" s="85"/>
      <c r="T159" s="86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T159" s="11" t="s">
        <v>127</v>
      </c>
      <c r="AU159" s="11" t="s">
        <v>78</v>
      </c>
    </row>
    <row r="160" s="2" customFormat="1" ht="24.15" customHeight="1">
      <c r="A160" s="32"/>
      <c r="B160" s="33"/>
      <c r="C160" s="184" t="s">
        <v>210</v>
      </c>
      <c r="D160" s="184" t="s">
        <v>119</v>
      </c>
      <c r="E160" s="185" t="s">
        <v>211</v>
      </c>
      <c r="F160" s="186" t="s">
        <v>212</v>
      </c>
      <c r="G160" s="187" t="s">
        <v>150</v>
      </c>
      <c r="H160" s="188">
        <v>16.800000000000001</v>
      </c>
      <c r="I160" s="189"/>
      <c r="J160" s="190">
        <f>ROUND(I160*H160,2)</f>
        <v>0</v>
      </c>
      <c r="K160" s="186" t="s">
        <v>123</v>
      </c>
      <c r="L160" s="38"/>
      <c r="M160" s="191" t="s">
        <v>1</v>
      </c>
      <c r="N160" s="192" t="s">
        <v>43</v>
      </c>
      <c r="O160" s="85"/>
      <c r="P160" s="193">
        <f>O160*H160</f>
        <v>0</v>
      </c>
      <c r="Q160" s="193">
        <v>0</v>
      </c>
      <c r="R160" s="193">
        <f>Q160*H160</f>
        <v>0</v>
      </c>
      <c r="S160" s="193">
        <v>0</v>
      </c>
      <c r="T160" s="194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95" t="s">
        <v>124</v>
      </c>
      <c r="AT160" s="195" t="s">
        <v>119</v>
      </c>
      <c r="AU160" s="195" t="s">
        <v>78</v>
      </c>
      <c r="AY160" s="11" t="s">
        <v>125</v>
      </c>
      <c r="BE160" s="196">
        <f>IF(N160="základní",J160,0)</f>
        <v>0</v>
      </c>
      <c r="BF160" s="196">
        <f>IF(N160="snížená",J160,0)</f>
        <v>0</v>
      </c>
      <c r="BG160" s="196">
        <f>IF(N160="zákl. přenesená",J160,0)</f>
        <v>0</v>
      </c>
      <c r="BH160" s="196">
        <f>IF(N160="sníž. přenesená",J160,0)</f>
        <v>0</v>
      </c>
      <c r="BI160" s="196">
        <f>IF(N160="nulová",J160,0)</f>
        <v>0</v>
      </c>
      <c r="BJ160" s="11" t="s">
        <v>86</v>
      </c>
      <c r="BK160" s="196">
        <f>ROUND(I160*H160,2)</f>
        <v>0</v>
      </c>
      <c r="BL160" s="11" t="s">
        <v>124</v>
      </c>
      <c r="BM160" s="195" t="s">
        <v>213</v>
      </c>
    </row>
    <row r="161" s="2" customFormat="1">
      <c r="A161" s="32"/>
      <c r="B161" s="33"/>
      <c r="C161" s="34"/>
      <c r="D161" s="197" t="s">
        <v>127</v>
      </c>
      <c r="E161" s="34"/>
      <c r="F161" s="198" t="s">
        <v>214</v>
      </c>
      <c r="G161" s="34"/>
      <c r="H161" s="34"/>
      <c r="I161" s="199"/>
      <c r="J161" s="34"/>
      <c r="K161" s="34"/>
      <c r="L161" s="38"/>
      <c r="M161" s="200"/>
      <c r="N161" s="201"/>
      <c r="O161" s="85"/>
      <c r="P161" s="85"/>
      <c r="Q161" s="85"/>
      <c r="R161" s="85"/>
      <c r="S161" s="85"/>
      <c r="T161" s="86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T161" s="11" t="s">
        <v>127</v>
      </c>
      <c r="AU161" s="11" t="s">
        <v>78</v>
      </c>
    </row>
    <row r="162" s="2" customFormat="1" ht="24.15" customHeight="1">
      <c r="A162" s="32"/>
      <c r="B162" s="33"/>
      <c r="C162" s="184" t="s">
        <v>215</v>
      </c>
      <c r="D162" s="184" t="s">
        <v>119</v>
      </c>
      <c r="E162" s="185" t="s">
        <v>216</v>
      </c>
      <c r="F162" s="186" t="s">
        <v>217</v>
      </c>
      <c r="G162" s="187" t="s">
        <v>218</v>
      </c>
      <c r="H162" s="188">
        <v>57.799999999999997</v>
      </c>
      <c r="I162" s="189"/>
      <c r="J162" s="190">
        <f>ROUND(I162*H162,2)</f>
        <v>0</v>
      </c>
      <c r="K162" s="186" t="s">
        <v>123</v>
      </c>
      <c r="L162" s="38"/>
      <c r="M162" s="191" t="s">
        <v>1</v>
      </c>
      <c r="N162" s="192" t="s">
        <v>43</v>
      </c>
      <c r="O162" s="85"/>
      <c r="P162" s="193">
        <f>O162*H162</f>
        <v>0</v>
      </c>
      <c r="Q162" s="193">
        <v>0</v>
      </c>
      <c r="R162" s="193">
        <f>Q162*H162</f>
        <v>0</v>
      </c>
      <c r="S162" s="193">
        <v>0</v>
      </c>
      <c r="T162" s="194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95" t="s">
        <v>124</v>
      </c>
      <c r="AT162" s="195" t="s">
        <v>119</v>
      </c>
      <c r="AU162" s="195" t="s">
        <v>78</v>
      </c>
      <c r="AY162" s="11" t="s">
        <v>125</v>
      </c>
      <c r="BE162" s="196">
        <f>IF(N162="základní",J162,0)</f>
        <v>0</v>
      </c>
      <c r="BF162" s="196">
        <f>IF(N162="snížená",J162,0)</f>
        <v>0</v>
      </c>
      <c r="BG162" s="196">
        <f>IF(N162="zákl. přenesená",J162,0)</f>
        <v>0</v>
      </c>
      <c r="BH162" s="196">
        <f>IF(N162="sníž. přenesená",J162,0)</f>
        <v>0</v>
      </c>
      <c r="BI162" s="196">
        <f>IF(N162="nulová",J162,0)</f>
        <v>0</v>
      </c>
      <c r="BJ162" s="11" t="s">
        <v>86</v>
      </c>
      <c r="BK162" s="196">
        <f>ROUND(I162*H162,2)</f>
        <v>0</v>
      </c>
      <c r="BL162" s="11" t="s">
        <v>124</v>
      </c>
      <c r="BM162" s="195" t="s">
        <v>219</v>
      </c>
    </row>
    <row r="163" s="2" customFormat="1">
      <c r="A163" s="32"/>
      <c r="B163" s="33"/>
      <c r="C163" s="34"/>
      <c r="D163" s="197" t="s">
        <v>127</v>
      </c>
      <c r="E163" s="34"/>
      <c r="F163" s="198" t="s">
        <v>220</v>
      </c>
      <c r="G163" s="34"/>
      <c r="H163" s="34"/>
      <c r="I163" s="199"/>
      <c r="J163" s="34"/>
      <c r="K163" s="34"/>
      <c r="L163" s="38"/>
      <c r="M163" s="200"/>
      <c r="N163" s="201"/>
      <c r="O163" s="85"/>
      <c r="P163" s="85"/>
      <c r="Q163" s="85"/>
      <c r="R163" s="85"/>
      <c r="S163" s="85"/>
      <c r="T163" s="86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T163" s="11" t="s">
        <v>127</v>
      </c>
      <c r="AU163" s="11" t="s">
        <v>78</v>
      </c>
    </row>
    <row r="164" s="2" customFormat="1" ht="24.15" customHeight="1">
      <c r="A164" s="32"/>
      <c r="B164" s="33"/>
      <c r="C164" s="184" t="s">
        <v>221</v>
      </c>
      <c r="D164" s="184" t="s">
        <v>119</v>
      </c>
      <c r="E164" s="185" t="s">
        <v>222</v>
      </c>
      <c r="F164" s="186" t="s">
        <v>223</v>
      </c>
      <c r="G164" s="187" t="s">
        <v>218</v>
      </c>
      <c r="H164" s="188">
        <v>57.799999999999997</v>
      </c>
      <c r="I164" s="189"/>
      <c r="J164" s="190">
        <f>ROUND(I164*H164,2)</f>
        <v>0</v>
      </c>
      <c r="K164" s="186" t="s">
        <v>123</v>
      </c>
      <c r="L164" s="38"/>
      <c r="M164" s="191" t="s">
        <v>1</v>
      </c>
      <c r="N164" s="192" t="s">
        <v>43</v>
      </c>
      <c r="O164" s="85"/>
      <c r="P164" s="193">
        <f>O164*H164</f>
        <v>0</v>
      </c>
      <c r="Q164" s="193">
        <v>0</v>
      </c>
      <c r="R164" s="193">
        <f>Q164*H164</f>
        <v>0</v>
      </c>
      <c r="S164" s="193">
        <v>0</v>
      </c>
      <c r="T164" s="194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95" t="s">
        <v>124</v>
      </c>
      <c r="AT164" s="195" t="s">
        <v>119</v>
      </c>
      <c r="AU164" s="195" t="s">
        <v>78</v>
      </c>
      <c r="AY164" s="11" t="s">
        <v>125</v>
      </c>
      <c r="BE164" s="196">
        <f>IF(N164="základní",J164,0)</f>
        <v>0</v>
      </c>
      <c r="BF164" s="196">
        <f>IF(N164="snížená",J164,0)</f>
        <v>0</v>
      </c>
      <c r="BG164" s="196">
        <f>IF(N164="zákl. přenesená",J164,0)</f>
        <v>0</v>
      </c>
      <c r="BH164" s="196">
        <f>IF(N164="sníž. přenesená",J164,0)</f>
        <v>0</v>
      </c>
      <c r="BI164" s="196">
        <f>IF(N164="nulová",J164,0)</f>
        <v>0</v>
      </c>
      <c r="BJ164" s="11" t="s">
        <v>86</v>
      </c>
      <c r="BK164" s="196">
        <f>ROUND(I164*H164,2)</f>
        <v>0</v>
      </c>
      <c r="BL164" s="11" t="s">
        <v>124</v>
      </c>
      <c r="BM164" s="195" t="s">
        <v>224</v>
      </c>
    </row>
    <row r="165" s="2" customFormat="1">
      <c r="A165" s="32"/>
      <c r="B165" s="33"/>
      <c r="C165" s="34"/>
      <c r="D165" s="197" t="s">
        <v>127</v>
      </c>
      <c r="E165" s="34"/>
      <c r="F165" s="198" t="s">
        <v>225</v>
      </c>
      <c r="G165" s="34"/>
      <c r="H165" s="34"/>
      <c r="I165" s="199"/>
      <c r="J165" s="34"/>
      <c r="K165" s="34"/>
      <c r="L165" s="38"/>
      <c r="M165" s="213"/>
      <c r="N165" s="214"/>
      <c r="O165" s="215"/>
      <c r="P165" s="215"/>
      <c r="Q165" s="215"/>
      <c r="R165" s="215"/>
      <c r="S165" s="215"/>
      <c r="T165" s="216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T165" s="11" t="s">
        <v>127</v>
      </c>
      <c r="AU165" s="11" t="s">
        <v>78</v>
      </c>
    </row>
    <row r="166" s="2" customFormat="1" ht="6.96" customHeight="1">
      <c r="A166" s="32"/>
      <c r="B166" s="60"/>
      <c r="C166" s="61"/>
      <c r="D166" s="61"/>
      <c r="E166" s="61"/>
      <c r="F166" s="61"/>
      <c r="G166" s="61"/>
      <c r="H166" s="61"/>
      <c r="I166" s="61"/>
      <c r="J166" s="61"/>
      <c r="K166" s="61"/>
      <c r="L166" s="38"/>
      <c r="M166" s="32"/>
      <c r="O166" s="32"/>
      <c r="P166" s="32"/>
      <c r="Q166" s="32"/>
      <c r="R166" s="32"/>
      <c r="S166" s="32"/>
      <c r="T166" s="32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</row>
  </sheetData>
  <sheetProtection sheet="1" autoFilter="0" formatColumns="0" formatRows="0" objects="1" scenarios="1" spinCount="100000" saltValue="S++csvwOai+mkpBk9SZCzztF7b20rYEpE8Pw24iJmE1rD5bthz9fqhvpwgZioIdr+hNMtwvdYc5Opyu3KkLE8Q==" hashValue="LLsG3LBVll9uKGtgK8TV9qVkuPSBNKFkRd8Ig2Pl7feCKXakOevOb2/dqM2OaH9Djj1gSERyXKqFf7ShsfBquw==" algorithmName="SHA-512" password="CC35"/>
  <autoFilter ref="C115:K165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91</v>
      </c>
    </row>
    <row r="3" hidden="1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4"/>
      <c r="AT3" s="11" t="s">
        <v>88</v>
      </c>
    </row>
    <row r="4" hidden="1" s="1" customFormat="1" ht="24.96" customHeight="1">
      <c r="B4" s="14"/>
      <c r="D4" s="132" t="s">
        <v>98</v>
      </c>
      <c r="L4" s="14"/>
      <c r="M4" s="133" t="s">
        <v>10</v>
      </c>
      <c r="AT4" s="11" t="s">
        <v>4</v>
      </c>
    </row>
    <row r="5" hidden="1" s="1" customFormat="1" ht="6.96" customHeight="1">
      <c r="B5" s="14"/>
      <c r="L5" s="14"/>
    </row>
    <row r="6" hidden="1" s="1" customFormat="1" ht="12" customHeight="1">
      <c r="B6" s="14"/>
      <c r="D6" s="134" t="s">
        <v>16</v>
      </c>
      <c r="L6" s="14"/>
    </row>
    <row r="7" hidden="1" s="1" customFormat="1" ht="16.5" customHeight="1">
      <c r="B7" s="14"/>
      <c r="E7" s="135" t="str">
        <f>'Rekapitulace stavby'!K6</f>
        <v>Oprava geometrických parametrů koleje 2022 u ST Karlovy Vary</v>
      </c>
      <c r="F7" s="134"/>
      <c r="G7" s="134"/>
      <c r="H7" s="134"/>
      <c r="L7" s="14"/>
    </row>
    <row r="8" hidden="1" s="2" customFormat="1" ht="12" customHeight="1">
      <c r="A8" s="32"/>
      <c r="B8" s="38"/>
      <c r="C8" s="32"/>
      <c r="D8" s="134" t="s">
        <v>99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hidden="1" s="2" customFormat="1" ht="16.5" customHeight="1">
      <c r="A9" s="32"/>
      <c r="B9" s="38"/>
      <c r="C9" s="32"/>
      <c r="D9" s="32"/>
      <c r="E9" s="136" t="s">
        <v>226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hidden="1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hidden="1" s="2" customFormat="1" ht="12" customHeight="1">
      <c r="A11" s="32"/>
      <c r="B11" s="38"/>
      <c r="C11" s="32"/>
      <c r="D11" s="134" t="s">
        <v>18</v>
      </c>
      <c r="E11" s="32"/>
      <c r="F11" s="137" t="s">
        <v>1</v>
      </c>
      <c r="G11" s="32"/>
      <c r="H11" s="32"/>
      <c r="I11" s="134" t="s">
        <v>19</v>
      </c>
      <c r="J11" s="137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hidden="1" s="2" customFormat="1" ht="12" customHeight="1">
      <c r="A12" s="32"/>
      <c r="B12" s="38"/>
      <c r="C12" s="32"/>
      <c r="D12" s="134" t="s">
        <v>20</v>
      </c>
      <c r="E12" s="32"/>
      <c r="F12" s="137" t="s">
        <v>21</v>
      </c>
      <c r="G12" s="32"/>
      <c r="H12" s="32"/>
      <c r="I12" s="134" t="s">
        <v>22</v>
      </c>
      <c r="J12" s="138" t="str">
        <f>'Rekapitulace stavby'!AN8</f>
        <v>21. 12. 2021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hidden="1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hidden="1" s="2" customFormat="1" ht="12" customHeight="1">
      <c r="A14" s="32"/>
      <c r="B14" s="38"/>
      <c r="C14" s="32"/>
      <c r="D14" s="134" t="s">
        <v>24</v>
      </c>
      <c r="E14" s="32"/>
      <c r="F14" s="32"/>
      <c r="G14" s="32"/>
      <c r="H14" s="32"/>
      <c r="I14" s="134" t="s">
        <v>25</v>
      </c>
      <c r="J14" s="137" t="s">
        <v>26</v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hidden="1" s="2" customFormat="1" ht="18" customHeight="1">
      <c r="A15" s="32"/>
      <c r="B15" s="38"/>
      <c r="C15" s="32"/>
      <c r="D15" s="32"/>
      <c r="E15" s="137" t="s">
        <v>27</v>
      </c>
      <c r="F15" s="32"/>
      <c r="G15" s="32"/>
      <c r="H15" s="32"/>
      <c r="I15" s="134" t="s">
        <v>28</v>
      </c>
      <c r="J15" s="137" t="s">
        <v>29</v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hidden="1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hidden="1" s="2" customFormat="1" ht="12" customHeight="1">
      <c r="A17" s="32"/>
      <c r="B17" s="38"/>
      <c r="C17" s="32"/>
      <c r="D17" s="134" t="s">
        <v>30</v>
      </c>
      <c r="E17" s="32"/>
      <c r="F17" s="32"/>
      <c r="G17" s="32"/>
      <c r="H17" s="32"/>
      <c r="I17" s="134" t="s">
        <v>25</v>
      </c>
      <c r="J17" s="27" t="str">
        <f>'Rekapitulace stavby'!AN13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hidden="1" s="2" customFormat="1" ht="18" customHeight="1">
      <c r="A18" s="32"/>
      <c r="B18" s="38"/>
      <c r="C18" s="32"/>
      <c r="D18" s="32"/>
      <c r="E18" s="27" t="str">
        <f>'Rekapitulace stavby'!E14</f>
        <v>Vyplň údaj</v>
      </c>
      <c r="F18" s="137"/>
      <c r="G18" s="137"/>
      <c r="H18" s="137"/>
      <c r="I18" s="134" t="s">
        <v>28</v>
      </c>
      <c r="J18" s="27" t="str">
        <f>'Rekapitulace stavby'!AN14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hidden="1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hidden="1" s="2" customFormat="1" ht="12" customHeight="1">
      <c r="A20" s="32"/>
      <c r="B20" s="38"/>
      <c r="C20" s="32"/>
      <c r="D20" s="134" t="s">
        <v>32</v>
      </c>
      <c r="E20" s="32"/>
      <c r="F20" s="32"/>
      <c r="G20" s="32"/>
      <c r="H20" s="32"/>
      <c r="I20" s="134" t="s">
        <v>25</v>
      </c>
      <c r="J20" s="137" t="s">
        <v>1</v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hidden="1" s="2" customFormat="1" ht="18" customHeight="1">
      <c r="A21" s="32"/>
      <c r="B21" s="38"/>
      <c r="C21" s="32"/>
      <c r="D21" s="32"/>
      <c r="E21" s="137" t="s">
        <v>33</v>
      </c>
      <c r="F21" s="32"/>
      <c r="G21" s="32"/>
      <c r="H21" s="32"/>
      <c r="I21" s="134" t="s">
        <v>28</v>
      </c>
      <c r="J21" s="137" t="s">
        <v>1</v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hidden="1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hidden="1" s="2" customFormat="1" ht="12" customHeight="1">
      <c r="A23" s="32"/>
      <c r="B23" s="38"/>
      <c r="C23" s="32"/>
      <c r="D23" s="134" t="s">
        <v>35</v>
      </c>
      <c r="E23" s="32"/>
      <c r="F23" s="32"/>
      <c r="G23" s="32"/>
      <c r="H23" s="32"/>
      <c r="I23" s="134" t="s">
        <v>25</v>
      </c>
      <c r="J23" s="137" t="s">
        <v>1</v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hidden="1" s="2" customFormat="1" ht="18" customHeight="1">
      <c r="A24" s="32"/>
      <c r="B24" s="38"/>
      <c r="C24" s="32"/>
      <c r="D24" s="32"/>
      <c r="E24" s="137" t="s">
        <v>36</v>
      </c>
      <c r="F24" s="32"/>
      <c r="G24" s="32"/>
      <c r="H24" s="32"/>
      <c r="I24" s="134" t="s">
        <v>28</v>
      </c>
      <c r="J24" s="137" t="s">
        <v>1</v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hidden="1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hidden="1" s="2" customFormat="1" ht="12" customHeight="1">
      <c r="A26" s="32"/>
      <c r="B26" s="38"/>
      <c r="C26" s="32"/>
      <c r="D26" s="134" t="s">
        <v>37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hidden="1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hidden="1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hidden="1" s="2" customFormat="1" ht="25.44" customHeight="1">
      <c r="A30" s="32"/>
      <c r="B30" s="38"/>
      <c r="C30" s="32"/>
      <c r="D30" s="144" t="s">
        <v>38</v>
      </c>
      <c r="E30" s="32"/>
      <c r="F30" s="32"/>
      <c r="G30" s="32"/>
      <c r="H30" s="32"/>
      <c r="I30" s="32"/>
      <c r="J30" s="145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hidden="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hidden="1" s="2" customFormat="1" ht="14.4" customHeight="1">
      <c r="A32" s="32"/>
      <c r="B32" s="38"/>
      <c r="C32" s="32"/>
      <c r="D32" s="32"/>
      <c r="E32" s="32"/>
      <c r="F32" s="146" t="s">
        <v>40</v>
      </c>
      <c r="G32" s="32"/>
      <c r="H32" s="32"/>
      <c r="I32" s="146" t="s">
        <v>39</v>
      </c>
      <c r="J32" s="146" t="s">
        <v>41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hidden="1" s="2" customFormat="1" ht="14.4" customHeight="1">
      <c r="A33" s="32"/>
      <c r="B33" s="38"/>
      <c r="C33" s="32"/>
      <c r="D33" s="147" t="s">
        <v>42</v>
      </c>
      <c r="E33" s="134" t="s">
        <v>43</v>
      </c>
      <c r="F33" s="148">
        <f>ROUND((SUM(BE116:BE128)),  2)</f>
        <v>0</v>
      </c>
      <c r="G33" s="32"/>
      <c r="H33" s="32"/>
      <c r="I33" s="149">
        <v>0.20999999999999999</v>
      </c>
      <c r="J33" s="148">
        <f>ROUND(((SUM(BE116:BE128))*I33),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hidden="1" s="2" customFormat="1" ht="14.4" customHeight="1">
      <c r="A34" s="32"/>
      <c r="B34" s="38"/>
      <c r="C34" s="32"/>
      <c r="D34" s="32"/>
      <c r="E34" s="134" t="s">
        <v>44</v>
      </c>
      <c r="F34" s="148">
        <f>ROUND((SUM(BF116:BF128)),  2)</f>
        <v>0</v>
      </c>
      <c r="G34" s="32"/>
      <c r="H34" s="32"/>
      <c r="I34" s="149">
        <v>0.14999999999999999</v>
      </c>
      <c r="J34" s="148">
        <f>ROUND(((SUM(BF116:BF128))*I34),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45</v>
      </c>
      <c r="F35" s="148">
        <f>ROUND((SUM(BG116:BG128)),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46</v>
      </c>
      <c r="F36" s="148">
        <f>ROUND((SUM(BH116:BH128)),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47</v>
      </c>
      <c r="F37" s="148">
        <f>ROUND((SUM(BI116:BI128)),  2)</f>
        <v>0</v>
      </c>
      <c r="G37" s="32"/>
      <c r="H37" s="32"/>
      <c r="I37" s="149">
        <v>0</v>
      </c>
      <c r="J37" s="148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25.44" customHeight="1">
      <c r="A39" s="32"/>
      <c r="B39" s="38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hidden="1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hidden="1" s="1" customFormat="1" ht="14.4" customHeight="1">
      <c r="B41" s="14"/>
      <c r="L41" s="14"/>
    </row>
    <row r="42" hidden="1" s="1" customFormat="1" ht="14.4" customHeight="1">
      <c r="B42" s="14"/>
      <c r="L42" s="14"/>
    </row>
    <row r="43" hidden="1" s="1" customFormat="1" ht="14.4" customHeight="1">
      <c r="B43" s="14"/>
      <c r="L43" s="14"/>
    </row>
    <row r="44" hidden="1" s="1" customFormat="1" ht="14.4" customHeight="1">
      <c r="B44" s="14"/>
      <c r="L44" s="14"/>
    </row>
    <row r="45" hidden="1" s="1" customFormat="1" ht="14.4" customHeight="1">
      <c r="B45" s="14"/>
      <c r="L45" s="14"/>
    </row>
    <row r="46" hidden="1" s="1" customFormat="1" ht="14.4" customHeight="1">
      <c r="B46" s="14"/>
      <c r="L46" s="14"/>
    </row>
    <row r="47" hidden="1" s="1" customFormat="1" ht="14.4" customHeight="1">
      <c r="B47" s="14"/>
      <c r="L47" s="14"/>
    </row>
    <row r="48" hidden="1" s="1" customFormat="1" ht="14.4" customHeight="1">
      <c r="B48" s="14"/>
      <c r="L48" s="14"/>
    </row>
    <row r="49" hidden="1" s="1" customFormat="1" ht="14.4" customHeight="1">
      <c r="B49" s="14"/>
      <c r="L49" s="14"/>
    </row>
    <row r="50" hidden="1" s="2" customFormat="1" ht="14.4" customHeight="1">
      <c r="B50" s="57"/>
      <c r="D50" s="157" t="s">
        <v>51</v>
      </c>
      <c r="E50" s="158"/>
      <c r="F50" s="158"/>
      <c r="G50" s="157" t="s">
        <v>52</v>
      </c>
      <c r="H50" s="158"/>
      <c r="I50" s="158"/>
      <c r="J50" s="158"/>
      <c r="K50" s="158"/>
      <c r="L50" s="57"/>
    </row>
    <row r="51" hidden="1">
      <c r="B51" s="14"/>
      <c r="L51" s="14"/>
    </row>
    <row r="52" hidden="1">
      <c r="B52" s="14"/>
      <c r="L52" s="14"/>
    </row>
    <row r="53" hidden="1">
      <c r="B53" s="14"/>
      <c r="L53" s="14"/>
    </row>
    <row r="54" hidden="1">
      <c r="B54" s="14"/>
      <c r="L54" s="14"/>
    </row>
    <row r="55" hidden="1">
      <c r="B55" s="14"/>
      <c r="L55" s="14"/>
    </row>
    <row r="56" hidden="1">
      <c r="B56" s="14"/>
      <c r="L56" s="14"/>
    </row>
    <row r="57" hidden="1">
      <c r="B57" s="14"/>
      <c r="L57" s="14"/>
    </row>
    <row r="58" hidden="1">
      <c r="B58" s="14"/>
      <c r="L58" s="14"/>
    </row>
    <row r="59" hidden="1">
      <c r="B59" s="14"/>
      <c r="L59" s="14"/>
    </row>
    <row r="60" hidden="1">
      <c r="B60" s="14"/>
      <c r="L60" s="14"/>
    </row>
    <row r="61" hidden="1" s="2" customFormat="1">
      <c r="A61" s="32"/>
      <c r="B61" s="38"/>
      <c r="C61" s="32"/>
      <c r="D61" s="159" t="s">
        <v>53</v>
      </c>
      <c r="E61" s="160"/>
      <c r="F61" s="161" t="s">
        <v>54</v>
      </c>
      <c r="G61" s="159" t="s">
        <v>53</v>
      </c>
      <c r="H61" s="160"/>
      <c r="I61" s="160"/>
      <c r="J61" s="162" t="s">
        <v>54</v>
      </c>
      <c r="K61" s="160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hidden="1">
      <c r="B62" s="14"/>
      <c r="L62" s="14"/>
    </row>
    <row r="63" hidden="1">
      <c r="B63" s="14"/>
      <c r="L63" s="14"/>
    </row>
    <row r="64" hidden="1">
      <c r="B64" s="14"/>
      <c r="L64" s="14"/>
    </row>
    <row r="65" hidden="1" s="2" customFormat="1">
      <c r="A65" s="32"/>
      <c r="B65" s="38"/>
      <c r="C65" s="32"/>
      <c r="D65" s="157" t="s">
        <v>55</v>
      </c>
      <c r="E65" s="163"/>
      <c r="F65" s="163"/>
      <c r="G65" s="157" t="s">
        <v>56</v>
      </c>
      <c r="H65" s="163"/>
      <c r="I65" s="163"/>
      <c r="J65" s="163"/>
      <c r="K65" s="16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hidden="1">
      <c r="B66" s="14"/>
      <c r="L66" s="14"/>
    </row>
    <row r="67" hidden="1">
      <c r="B67" s="14"/>
      <c r="L67" s="14"/>
    </row>
    <row r="68" hidden="1">
      <c r="B68" s="14"/>
      <c r="L68" s="14"/>
    </row>
    <row r="69" hidden="1">
      <c r="B69" s="14"/>
      <c r="L69" s="14"/>
    </row>
    <row r="70" hidden="1">
      <c r="B70" s="14"/>
      <c r="L70" s="14"/>
    </row>
    <row r="71" hidden="1">
      <c r="B71" s="14"/>
      <c r="L71" s="14"/>
    </row>
    <row r="72" hidden="1">
      <c r="B72" s="14"/>
      <c r="L72" s="14"/>
    </row>
    <row r="73" hidden="1">
      <c r="B73" s="14"/>
      <c r="L73" s="14"/>
    </row>
    <row r="74" hidden="1">
      <c r="B74" s="14"/>
      <c r="L74" s="14"/>
    </row>
    <row r="75" hidden="1">
      <c r="B75" s="14"/>
      <c r="L75" s="14"/>
    </row>
    <row r="76" hidden="1" s="2" customFormat="1">
      <c r="A76" s="32"/>
      <c r="B76" s="38"/>
      <c r="C76" s="32"/>
      <c r="D76" s="159" t="s">
        <v>53</v>
      </c>
      <c r="E76" s="160"/>
      <c r="F76" s="161" t="s">
        <v>54</v>
      </c>
      <c r="G76" s="159" t="s">
        <v>53</v>
      </c>
      <c r="H76" s="160"/>
      <c r="I76" s="160"/>
      <c r="J76" s="162" t="s">
        <v>54</v>
      </c>
      <c r="K76" s="160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hidden="1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hidden="1"/>
    <row r="79" hidden="1"/>
    <row r="80" hidden="1"/>
    <row r="81" hidden="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hidden="1" s="2" customFormat="1" ht="24.96" customHeight="1">
      <c r="A82" s="32"/>
      <c r="B82" s="33"/>
      <c r="C82" s="17" t="s">
        <v>101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hidden="1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hidden="1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hidden="1" s="2" customFormat="1" ht="16.5" customHeight="1">
      <c r="A85" s="32"/>
      <c r="B85" s="33"/>
      <c r="C85" s="34"/>
      <c r="D85" s="34"/>
      <c r="E85" s="168" t="str">
        <f>E7</f>
        <v>Oprava geometrických parametrů koleje 2022 u ST Karlovy Vary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hidden="1" s="2" customFormat="1" ht="12" customHeight="1">
      <c r="A86" s="32"/>
      <c r="B86" s="33"/>
      <c r="C86" s="26" t="s">
        <v>99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hidden="1" s="2" customFormat="1" ht="16.5" customHeight="1">
      <c r="A87" s="32"/>
      <c r="B87" s="33"/>
      <c r="C87" s="34"/>
      <c r="D87" s="34"/>
      <c r="E87" s="70" t="str">
        <f>E9</f>
        <v>A.2 - Přeprava (Sborník Správy železnic 2021)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hidden="1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hidden="1" s="2" customFormat="1" ht="12" customHeight="1">
      <c r="A89" s="32"/>
      <c r="B89" s="33"/>
      <c r="C89" s="26" t="s">
        <v>20</v>
      </c>
      <c r="D89" s="34"/>
      <c r="E89" s="34"/>
      <c r="F89" s="21" t="str">
        <f>F12</f>
        <v>obvod ST K. Vary</v>
      </c>
      <c r="G89" s="34"/>
      <c r="H89" s="34"/>
      <c r="I89" s="26" t="s">
        <v>22</v>
      </c>
      <c r="J89" s="73" t="str">
        <f>IF(J12="","",J12)</f>
        <v>21. 12. 2021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hidden="1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hidden="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>Správa železnic,s.o. - OŘ UNL - ST K. Vary</v>
      </c>
      <c r="G91" s="34"/>
      <c r="H91" s="34"/>
      <c r="I91" s="26" t="s">
        <v>32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hidden="1" s="2" customFormat="1" ht="15.15" customHeight="1">
      <c r="A92" s="32"/>
      <c r="B92" s="33"/>
      <c r="C92" s="26" t="s">
        <v>30</v>
      </c>
      <c r="D92" s="34"/>
      <c r="E92" s="34"/>
      <c r="F92" s="21" t="str">
        <f>IF(E18="","",E18)</f>
        <v>Vyplň údaj</v>
      </c>
      <c r="G92" s="34"/>
      <c r="H92" s="34"/>
      <c r="I92" s="26" t="s">
        <v>35</v>
      </c>
      <c r="J92" s="30" t="str">
        <f>E24</f>
        <v>Ing. Ondřej Šmejkal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hidden="1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hidden="1" s="2" customFormat="1" ht="29.28" customHeight="1">
      <c r="A94" s="32"/>
      <c r="B94" s="33"/>
      <c r="C94" s="169" t="s">
        <v>102</v>
      </c>
      <c r="D94" s="170"/>
      <c r="E94" s="170"/>
      <c r="F94" s="170"/>
      <c r="G94" s="170"/>
      <c r="H94" s="170"/>
      <c r="I94" s="170"/>
      <c r="J94" s="171" t="s">
        <v>103</v>
      </c>
      <c r="K94" s="170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hidden="1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hidden="1" s="2" customFormat="1" ht="22.8" customHeight="1">
      <c r="A96" s="32"/>
      <c r="B96" s="33"/>
      <c r="C96" s="172" t="s">
        <v>104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105</v>
      </c>
    </row>
    <row r="97" hidden="1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hidden="1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hidden="1"/>
    <row r="100" hidden="1"/>
    <row r="101" hidden="1"/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106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68" t="str">
        <f>E7</f>
        <v>Oprava geometrických parametrů koleje 2022 u ST Karlovy Vary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99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A.2 - Přeprava (Sborník Správy železnic 2021)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>obvod ST K. Vary</v>
      </c>
      <c r="G110" s="34"/>
      <c r="H110" s="34"/>
      <c r="I110" s="26" t="s">
        <v>22</v>
      </c>
      <c r="J110" s="73" t="str">
        <f>IF(J12="","",J12)</f>
        <v>21. 12. 2021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>Správa železnic,s.o. - OŘ UNL - ST K. Vary</v>
      </c>
      <c r="G112" s="34"/>
      <c r="H112" s="34"/>
      <c r="I112" s="26" t="s">
        <v>32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30</v>
      </c>
      <c r="D113" s="34"/>
      <c r="E113" s="34"/>
      <c r="F113" s="21" t="str">
        <f>IF(E18="","",E18)</f>
        <v>Vyplň údaj</v>
      </c>
      <c r="G113" s="34"/>
      <c r="H113" s="34"/>
      <c r="I113" s="26" t="s">
        <v>35</v>
      </c>
      <c r="J113" s="30" t="str">
        <f>E24</f>
        <v>Ing. Ondřej Šmejkal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73"/>
      <c r="B115" s="174"/>
      <c r="C115" s="175" t="s">
        <v>107</v>
      </c>
      <c r="D115" s="176" t="s">
        <v>63</v>
      </c>
      <c r="E115" s="176" t="s">
        <v>59</v>
      </c>
      <c r="F115" s="176" t="s">
        <v>60</v>
      </c>
      <c r="G115" s="176" t="s">
        <v>108</v>
      </c>
      <c r="H115" s="176" t="s">
        <v>109</v>
      </c>
      <c r="I115" s="176" t="s">
        <v>110</v>
      </c>
      <c r="J115" s="176" t="s">
        <v>103</v>
      </c>
      <c r="K115" s="177" t="s">
        <v>111</v>
      </c>
      <c r="L115" s="178"/>
      <c r="M115" s="94" t="s">
        <v>1</v>
      </c>
      <c r="N115" s="95" t="s">
        <v>42</v>
      </c>
      <c r="O115" s="95" t="s">
        <v>112</v>
      </c>
      <c r="P115" s="95" t="s">
        <v>113</v>
      </c>
      <c r="Q115" s="95" t="s">
        <v>114</v>
      </c>
      <c r="R115" s="95" t="s">
        <v>115</v>
      </c>
      <c r="S115" s="95" t="s">
        <v>116</v>
      </c>
      <c r="T115" s="96" t="s">
        <v>117</v>
      </c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</row>
    <row r="116" s="2" customFormat="1" ht="22.8" customHeight="1">
      <c r="A116" s="32"/>
      <c r="B116" s="33"/>
      <c r="C116" s="101" t="s">
        <v>118</v>
      </c>
      <c r="D116" s="34"/>
      <c r="E116" s="34"/>
      <c r="F116" s="34"/>
      <c r="G116" s="34"/>
      <c r="H116" s="34"/>
      <c r="I116" s="34"/>
      <c r="J116" s="179">
        <f>BK116</f>
        <v>0</v>
      </c>
      <c r="K116" s="34"/>
      <c r="L116" s="38"/>
      <c r="M116" s="97"/>
      <c r="N116" s="180"/>
      <c r="O116" s="98"/>
      <c r="P116" s="181">
        <f>SUM(P117:P128)</f>
        <v>0</v>
      </c>
      <c r="Q116" s="98"/>
      <c r="R116" s="181">
        <f>SUM(R117:R128)</f>
        <v>0</v>
      </c>
      <c r="S116" s="98"/>
      <c r="T116" s="182">
        <f>SUM(T117:T128)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77</v>
      </c>
      <c r="AU116" s="11" t="s">
        <v>105</v>
      </c>
      <c r="BK116" s="183">
        <f>SUM(BK117:BK128)</f>
        <v>0</v>
      </c>
    </row>
    <row r="117" s="2" customFormat="1" ht="55.5" customHeight="1">
      <c r="A117" s="32"/>
      <c r="B117" s="33"/>
      <c r="C117" s="184" t="s">
        <v>86</v>
      </c>
      <c r="D117" s="184" t="s">
        <v>119</v>
      </c>
      <c r="E117" s="185" t="s">
        <v>227</v>
      </c>
      <c r="F117" s="186" t="s">
        <v>228</v>
      </c>
      <c r="G117" s="187" t="s">
        <v>171</v>
      </c>
      <c r="H117" s="188">
        <v>4200</v>
      </c>
      <c r="I117" s="189"/>
      <c r="J117" s="190">
        <f>ROUND(I117*H117,2)</f>
        <v>0</v>
      </c>
      <c r="K117" s="186" t="s">
        <v>123</v>
      </c>
      <c r="L117" s="38"/>
      <c r="M117" s="191" t="s">
        <v>1</v>
      </c>
      <c r="N117" s="192" t="s">
        <v>43</v>
      </c>
      <c r="O117" s="85"/>
      <c r="P117" s="193">
        <f>O117*H117</f>
        <v>0</v>
      </c>
      <c r="Q117" s="193">
        <v>0</v>
      </c>
      <c r="R117" s="193">
        <f>Q117*H117</f>
        <v>0</v>
      </c>
      <c r="S117" s="193">
        <v>0</v>
      </c>
      <c r="T117" s="194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5" t="s">
        <v>172</v>
      </c>
      <c r="AT117" s="195" t="s">
        <v>119</v>
      </c>
      <c r="AU117" s="195" t="s">
        <v>78</v>
      </c>
      <c r="AY117" s="11" t="s">
        <v>125</v>
      </c>
      <c r="BE117" s="196">
        <f>IF(N117="základní",J117,0)</f>
        <v>0</v>
      </c>
      <c r="BF117" s="196">
        <f>IF(N117="snížená",J117,0)</f>
        <v>0</v>
      </c>
      <c r="BG117" s="196">
        <f>IF(N117="zákl. přenesená",J117,0)</f>
        <v>0</v>
      </c>
      <c r="BH117" s="196">
        <f>IF(N117="sníž. přenesená",J117,0)</f>
        <v>0</v>
      </c>
      <c r="BI117" s="196">
        <f>IF(N117="nulová",J117,0)</f>
        <v>0</v>
      </c>
      <c r="BJ117" s="11" t="s">
        <v>86</v>
      </c>
      <c r="BK117" s="196">
        <f>ROUND(I117*H117,2)</f>
        <v>0</v>
      </c>
      <c r="BL117" s="11" t="s">
        <v>172</v>
      </c>
      <c r="BM117" s="195" t="s">
        <v>229</v>
      </c>
    </row>
    <row r="118" s="2" customFormat="1">
      <c r="A118" s="32"/>
      <c r="B118" s="33"/>
      <c r="C118" s="34"/>
      <c r="D118" s="197" t="s">
        <v>127</v>
      </c>
      <c r="E118" s="34"/>
      <c r="F118" s="198" t="s">
        <v>230</v>
      </c>
      <c r="G118" s="34"/>
      <c r="H118" s="34"/>
      <c r="I118" s="199"/>
      <c r="J118" s="34"/>
      <c r="K118" s="34"/>
      <c r="L118" s="38"/>
      <c r="M118" s="200"/>
      <c r="N118" s="201"/>
      <c r="O118" s="85"/>
      <c r="P118" s="85"/>
      <c r="Q118" s="85"/>
      <c r="R118" s="85"/>
      <c r="S118" s="85"/>
      <c r="T118" s="86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1" t="s">
        <v>127</v>
      </c>
      <c r="AU118" s="11" t="s">
        <v>78</v>
      </c>
    </row>
    <row r="119" s="2" customFormat="1">
      <c r="A119" s="32"/>
      <c r="B119" s="33"/>
      <c r="C119" s="34"/>
      <c r="D119" s="197" t="s">
        <v>129</v>
      </c>
      <c r="E119" s="34"/>
      <c r="F119" s="202" t="s">
        <v>231</v>
      </c>
      <c r="G119" s="34"/>
      <c r="H119" s="34"/>
      <c r="I119" s="199"/>
      <c r="J119" s="34"/>
      <c r="K119" s="34"/>
      <c r="L119" s="38"/>
      <c r="M119" s="200"/>
      <c r="N119" s="201"/>
      <c r="O119" s="85"/>
      <c r="P119" s="85"/>
      <c r="Q119" s="85"/>
      <c r="R119" s="85"/>
      <c r="S119" s="85"/>
      <c r="T119" s="86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1" t="s">
        <v>129</v>
      </c>
      <c r="AU119" s="11" t="s">
        <v>78</v>
      </c>
    </row>
    <row r="120" s="2" customFormat="1">
      <c r="A120" s="32"/>
      <c r="B120" s="33"/>
      <c r="C120" s="34"/>
      <c r="D120" s="197" t="s">
        <v>131</v>
      </c>
      <c r="E120" s="34"/>
      <c r="F120" s="202" t="s">
        <v>232</v>
      </c>
      <c r="G120" s="34"/>
      <c r="H120" s="34"/>
      <c r="I120" s="199"/>
      <c r="J120" s="34"/>
      <c r="K120" s="34"/>
      <c r="L120" s="38"/>
      <c r="M120" s="200"/>
      <c r="N120" s="201"/>
      <c r="O120" s="85"/>
      <c r="P120" s="85"/>
      <c r="Q120" s="85"/>
      <c r="R120" s="85"/>
      <c r="S120" s="85"/>
      <c r="T120" s="86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1" t="s">
        <v>131</v>
      </c>
      <c r="AU120" s="11" t="s">
        <v>78</v>
      </c>
    </row>
    <row r="121" s="2" customFormat="1" ht="55.5" customHeight="1">
      <c r="A121" s="32"/>
      <c r="B121" s="33"/>
      <c r="C121" s="184" t="s">
        <v>88</v>
      </c>
      <c r="D121" s="184" t="s">
        <v>119</v>
      </c>
      <c r="E121" s="185" t="s">
        <v>233</v>
      </c>
      <c r="F121" s="186" t="s">
        <v>234</v>
      </c>
      <c r="G121" s="187" t="s">
        <v>171</v>
      </c>
      <c r="H121" s="188">
        <v>3150</v>
      </c>
      <c r="I121" s="189"/>
      <c r="J121" s="190">
        <f>ROUND(I121*H121,2)</f>
        <v>0</v>
      </c>
      <c r="K121" s="186" t="s">
        <v>123</v>
      </c>
      <c r="L121" s="38"/>
      <c r="M121" s="191" t="s">
        <v>1</v>
      </c>
      <c r="N121" s="192" t="s">
        <v>43</v>
      </c>
      <c r="O121" s="85"/>
      <c r="P121" s="193">
        <f>O121*H121</f>
        <v>0</v>
      </c>
      <c r="Q121" s="193">
        <v>0</v>
      </c>
      <c r="R121" s="193">
        <f>Q121*H121</f>
        <v>0</v>
      </c>
      <c r="S121" s="193">
        <v>0</v>
      </c>
      <c r="T121" s="194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5" t="s">
        <v>172</v>
      </c>
      <c r="AT121" s="195" t="s">
        <v>119</v>
      </c>
      <c r="AU121" s="195" t="s">
        <v>78</v>
      </c>
      <c r="AY121" s="11" t="s">
        <v>125</v>
      </c>
      <c r="BE121" s="196">
        <f>IF(N121="základní",J121,0)</f>
        <v>0</v>
      </c>
      <c r="BF121" s="196">
        <f>IF(N121="snížená",J121,0)</f>
        <v>0</v>
      </c>
      <c r="BG121" s="196">
        <f>IF(N121="zákl. přenesená",J121,0)</f>
        <v>0</v>
      </c>
      <c r="BH121" s="196">
        <f>IF(N121="sníž. přenesená",J121,0)</f>
        <v>0</v>
      </c>
      <c r="BI121" s="196">
        <f>IF(N121="nulová",J121,0)</f>
        <v>0</v>
      </c>
      <c r="BJ121" s="11" t="s">
        <v>86</v>
      </c>
      <c r="BK121" s="196">
        <f>ROUND(I121*H121,2)</f>
        <v>0</v>
      </c>
      <c r="BL121" s="11" t="s">
        <v>172</v>
      </c>
      <c r="BM121" s="195" t="s">
        <v>235</v>
      </c>
    </row>
    <row r="122" s="2" customFormat="1">
      <c r="A122" s="32"/>
      <c r="B122" s="33"/>
      <c r="C122" s="34"/>
      <c r="D122" s="197" t="s">
        <v>127</v>
      </c>
      <c r="E122" s="34"/>
      <c r="F122" s="198" t="s">
        <v>236</v>
      </c>
      <c r="G122" s="34"/>
      <c r="H122" s="34"/>
      <c r="I122" s="199"/>
      <c r="J122" s="34"/>
      <c r="K122" s="34"/>
      <c r="L122" s="38"/>
      <c r="M122" s="200"/>
      <c r="N122" s="201"/>
      <c r="O122" s="85"/>
      <c r="P122" s="85"/>
      <c r="Q122" s="85"/>
      <c r="R122" s="85"/>
      <c r="S122" s="85"/>
      <c r="T122" s="86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1" t="s">
        <v>127</v>
      </c>
      <c r="AU122" s="11" t="s">
        <v>78</v>
      </c>
    </row>
    <row r="123" s="2" customFormat="1">
      <c r="A123" s="32"/>
      <c r="B123" s="33"/>
      <c r="C123" s="34"/>
      <c r="D123" s="197" t="s">
        <v>129</v>
      </c>
      <c r="E123" s="34"/>
      <c r="F123" s="202" t="s">
        <v>231</v>
      </c>
      <c r="G123" s="34"/>
      <c r="H123" s="34"/>
      <c r="I123" s="199"/>
      <c r="J123" s="34"/>
      <c r="K123" s="34"/>
      <c r="L123" s="38"/>
      <c r="M123" s="200"/>
      <c r="N123" s="201"/>
      <c r="O123" s="85"/>
      <c r="P123" s="85"/>
      <c r="Q123" s="85"/>
      <c r="R123" s="85"/>
      <c r="S123" s="85"/>
      <c r="T123" s="86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1" t="s">
        <v>129</v>
      </c>
      <c r="AU123" s="11" t="s">
        <v>78</v>
      </c>
    </row>
    <row r="124" s="2" customFormat="1">
      <c r="A124" s="32"/>
      <c r="B124" s="33"/>
      <c r="C124" s="34"/>
      <c r="D124" s="197" t="s">
        <v>131</v>
      </c>
      <c r="E124" s="34"/>
      <c r="F124" s="202" t="s">
        <v>232</v>
      </c>
      <c r="G124" s="34"/>
      <c r="H124" s="34"/>
      <c r="I124" s="199"/>
      <c r="J124" s="34"/>
      <c r="K124" s="34"/>
      <c r="L124" s="38"/>
      <c r="M124" s="200"/>
      <c r="N124" s="201"/>
      <c r="O124" s="85"/>
      <c r="P124" s="85"/>
      <c r="Q124" s="85"/>
      <c r="R124" s="85"/>
      <c r="S124" s="85"/>
      <c r="T124" s="86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1" t="s">
        <v>131</v>
      </c>
      <c r="AU124" s="11" t="s">
        <v>78</v>
      </c>
    </row>
    <row r="125" s="2" customFormat="1" ht="24.15" customHeight="1">
      <c r="A125" s="32"/>
      <c r="B125" s="33"/>
      <c r="C125" s="184" t="s">
        <v>137</v>
      </c>
      <c r="D125" s="184" t="s">
        <v>119</v>
      </c>
      <c r="E125" s="185" t="s">
        <v>237</v>
      </c>
      <c r="F125" s="186" t="s">
        <v>238</v>
      </c>
      <c r="G125" s="187" t="s">
        <v>157</v>
      </c>
      <c r="H125" s="188">
        <v>28</v>
      </c>
      <c r="I125" s="189"/>
      <c r="J125" s="190">
        <f>ROUND(I125*H125,2)</f>
        <v>0</v>
      </c>
      <c r="K125" s="186" t="s">
        <v>123</v>
      </c>
      <c r="L125" s="38"/>
      <c r="M125" s="191" t="s">
        <v>1</v>
      </c>
      <c r="N125" s="192" t="s">
        <v>43</v>
      </c>
      <c r="O125" s="85"/>
      <c r="P125" s="193">
        <f>O125*H125</f>
        <v>0</v>
      </c>
      <c r="Q125" s="193">
        <v>0</v>
      </c>
      <c r="R125" s="193">
        <f>Q125*H125</f>
        <v>0</v>
      </c>
      <c r="S125" s="193">
        <v>0</v>
      </c>
      <c r="T125" s="194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5" t="s">
        <v>172</v>
      </c>
      <c r="AT125" s="195" t="s">
        <v>119</v>
      </c>
      <c r="AU125" s="195" t="s">
        <v>78</v>
      </c>
      <c r="AY125" s="11" t="s">
        <v>125</v>
      </c>
      <c r="BE125" s="196">
        <f>IF(N125="základní",J125,0)</f>
        <v>0</v>
      </c>
      <c r="BF125" s="196">
        <f>IF(N125="snížená",J125,0)</f>
        <v>0</v>
      </c>
      <c r="BG125" s="196">
        <f>IF(N125="zákl. přenesená",J125,0)</f>
        <v>0</v>
      </c>
      <c r="BH125" s="196">
        <f>IF(N125="sníž. přenesená",J125,0)</f>
        <v>0</v>
      </c>
      <c r="BI125" s="196">
        <f>IF(N125="nulová",J125,0)</f>
        <v>0</v>
      </c>
      <c r="BJ125" s="11" t="s">
        <v>86</v>
      </c>
      <c r="BK125" s="196">
        <f>ROUND(I125*H125,2)</f>
        <v>0</v>
      </c>
      <c r="BL125" s="11" t="s">
        <v>172</v>
      </c>
      <c r="BM125" s="195" t="s">
        <v>239</v>
      </c>
    </row>
    <row r="126" s="2" customFormat="1">
      <c r="A126" s="32"/>
      <c r="B126" s="33"/>
      <c r="C126" s="34"/>
      <c r="D126" s="197" t="s">
        <v>127</v>
      </c>
      <c r="E126" s="34"/>
      <c r="F126" s="198" t="s">
        <v>240</v>
      </c>
      <c r="G126" s="34"/>
      <c r="H126" s="34"/>
      <c r="I126" s="199"/>
      <c r="J126" s="34"/>
      <c r="K126" s="34"/>
      <c r="L126" s="38"/>
      <c r="M126" s="200"/>
      <c r="N126" s="201"/>
      <c r="O126" s="85"/>
      <c r="P126" s="85"/>
      <c r="Q126" s="85"/>
      <c r="R126" s="85"/>
      <c r="S126" s="85"/>
      <c r="T126" s="86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1" t="s">
        <v>127</v>
      </c>
      <c r="AU126" s="11" t="s">
        <v>78</v>
      </c>
    </row>
    <row r="127" s="2" customFormat="1">
      <c r="A127" s="32"/>
      <c r="B127" s="33"/>
      <c r="C127" s="34"/>
      <c r="D127" s="197" t="s">
        <v>129</v>
      </c>
      <c r="E127" s="34"/>
      <c r="F127" s="202" t="s">
        <v>241</v>
      </c>
      <c r="G127" s="34"/>
      <c r="H127" s="34"/>
      <c r="I127" s="199"/>
      <c r="J127" s="34"/>
      <c r="K127" s="34"/>
      <c r="L127" s="38"/>
      <c r="M127" s="200"/>
      <c r="N127" s="201"/>
      <c r="O127" s="85"/>
      <c r="P127" s="85"/>
      <c r="Q127" s="85"/>
      <c r="R127" s="85"/>
      <c r="S127" s="85"/>
      <c r="T127" s="86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1" t="s">
        <v>129</v>
      </c>
      <c r="AU127" s="11" t="s">
        <v>78</v>
      </c>
    </row>
    <row r="128" s="2" customFormat="1">
      <c r="A128" s="32"/>
      <c r="B128" s="33"/>
      <c r="C128" s="34"/>
      <c r="D128" s="197" t="s">
        <v>131</v>
      </c>
      <c r="E128" s="34"/>
      <c r="F128" s="202" t="s">
        <v>242</v>
      </c>
      <c r="G128" s="34"/>
      <c r="H128" s="34"/>
      <c r="I128" s="199"/>
      <c r="J128" s="34"/>
      <c r="K128" s="34"/>
      <c r="L128" s="38"/>
      <c r="M128" s="213"/>
      <c r="N128" s="214"/>
      <c r="O128" s="215"/>
      <c r="P128" s="215"/>
      <c r="Q128" s="215"/>
      <c r="R128" s="215"/>
      <c r="S128" s="215"/>
      <c r="T128" s="216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1" t="s">
        <v>131</v>
      </c>
      <c r="AU128" s="11" t="s">
        <v>78</v>
      </c>
    </row>
    <row r="129" s="2" customFormat="1" ht="6.96" customHeight="1">
      <c r="A129" s="32"/>
      <c r="B129" s="60"/>
      <c r="C129" s="61"/>
      <c r="D129" s="61"/>
      <c r="E129" s="61"/>
      <c r="F129" s="61"/>
      <c r="G129" s="61"/>
      <c r="H129" s="61"/>
      <c r="I129" s="61"/>
      <c r="J129" s="61"/>
      <c r="K129" s="61"/>
      <c r="L129" s="38"/>
      <c r="M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</sheetData>
  <sheetProtection sheet="1" autoFilter="0" formatColumns="0" formatRows="0" objects="1" scenarios="1" spinCount="100000" saltValue="n0TRkJro3Muoxvimwcys9oY/H8ZTYF4aJX95WZcmZj7RJLe4tSSa51tEeIpPevXB61/FRfE76gcRv8HZub+92g==" hashValue="WMYBX2AcmM2U8Xzj/MaOjOxGRJX7a8ol05ZBGrIS/mrs/sA8G9Q8QgC05W7KiP4OyjACBw8sPQhTHGKvvg+Avw==" algorithmName="SHA-512" password="CC35"/>
  <autoFilter ref="C115:K128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94</v>
      </c>
    </row>
    <row r="3" hidden="1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4"/>
      <c r="AT3" s="11" t="s">
        <v>88</v>
      </c>
    </row>
    <row r="4" hidden="1" s="1" customFormat="1" ht="24.96" customHeight="1">
      <c r="B4" s="14"/>
      <c r="D4" s="132" t="s">
        <v>98</v>
      </c>
      <c r="L4" s="14"/>
      <c r="M4" s="133" t="s">
        <v>10</v>
      </c>
      <c r="AT4" s="11" t="s">
        <v>4</v>
      </c>
    </row>
    <row r="5" hidden="1" s="1" customFormat="1" ht="6.96" customHeight="1">
      <c r="B5" s="14"/>
      <c r="L5" s="14"/>
    </row>
    <row r="6" hidden="1" s="1" customFormat="1" ht="12" customHeight="1">
      <c r="B6" s="14"/>
      <c r="D6" s="134" t="s">
        <v>16</v>
      </c>
      <c r="L6" s="14"/>
    </row>
    <row r="7" hidden="1" s="1" customFormat="1" ht="16.5" customHeight="1">
      <c r="B7" s="14"/>
      <c r="E7" s="135" t="str">
        <f>'Rekapitulace stavby'!K6</f>
        <v>Oprava geometrických parametrů koleje 2022 u ST Karlovy Vary</v>
      </c>
      <c r="F7" s="134"/>
      <c r="G7" s="134"/>
      <c r="H7" s="134"/>
      <c r="L7" s="14"/>
    </row>
    <row r="8" hidden="1" s="2" customFormat="1" ht="12" customHeight="1">
      <c r="A8" s="32"/>
      <c r="B8" s="38"/>
      <c r="C8" s="32"/>
      <c r="D8" s="134" t="s">
        <v>99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hidden="1" s="2" customFormat="1" ht="16.5" customHeight="1">
      <c r="A9" s="32"/>
      <c r="B9" s="38"/>
      <c r="C9" s="32"/>
      <c r="D9" s="32"/>
      <c r="E9" s="136" t="s">
        <v>243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hidden="1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hidden="1" s="2" customFormat="1" ht="12" customHeight="1">
      <c r="A11" s="32"/>
      <c r="B11" s="38"/>
      <c r="C11" s="32"/>
      <c r="D11" s="134" t="s">
        <v>18</v>
      </c>
      <c r="E11" s="32"/>
      <c r="F11" s="137" t="s">
        <v>1</v>
      </c>
      <c r="G11" s="32"/>
      <c r="H11" s="32"/>
      <c r="I11" s="134" t="s">
        <v>19</v>
      </c>
      <c r="J11" s="137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hidden="1" s="2" customFormat="1" ht="12" customHeight="1">
      <c r="A12" s="32"/>
      <c r="B12" s="38"/>
      <c r="C12" s="32"/>
      <c r="D12" s="134" t="s">
        <v>20</v>
      </c>
      <c r="E12" s="32"/>
      <c r="F12" s="137" t="s">
        <v>21</v>
      </c>
      <c r="G12" s="32"/>
      <c r="H12" s="32"/>
      <c r="I12" s="134" t="s">
        <v>22</v>
      </c>
      <c r="J12" s="138" t="str">
        <f>'Rekapitulace stavby'!AN8</f>
        <v>21. 12. 2021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hidden="1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hidden="1" s="2" customFormat="1" ht="12" customHeight="1">
      <c r="A14" s="32"/>
      <c r="B14" s="38"/>
      <c r="C14" s="32"/>
      <c r="D14" s="134" t="s">
        <v>24</v>
      </c>
      <c r="E14" s="32"/>
      <c r="F14" s="32"/>
      <c r="G14" s="32"/>
      <c r="H14" s="32"/>
      <c r="I14" s="134" t="s">
        <v>25</v>
      </c>
      <c r="J14" s="137" t="s">
        <v>26</v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hidden="1" s="2" customFormat="1" ht="18" customHeight="1">
      <c r="A15" s="32"/>
      <c r="B15" s="38"/>
      <c r="C15" s="32"/>
      <c r="D15" s="32"/>
      <c r="E15" s="137" t="s">
        <v>27</v>
      </c>
      <c r="F15" s="32"/>
      <c r="G15" s="32"/>
      <c r="H15" s="32"/>
      <c r="I15" s="134" t="s">
        <v>28</v>
      </c>
      <c r="J15" s="137" t="s">
        <v>29</v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hidden="1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hidden="1" s="2" customFormat="1" ht="12" customHeight="1">
      <c r="A17" s="32"/>
      <c r="B17" s="38"/>
      <c r="C17" s="32"/>
      <c r="D17" s="134" t="s">
        <v>30</v>
      </c>
      <c r="E17" s="32"/>
      <c r="F17" s="32"/>
      <c r="G17" s="32"/>
      <c r="H17" s="32"/>
      <c r="I17" s="134" t="s">
        <v>25</v>
      </c>
      <c r="J17" s="27" t="str">
        <f>'Rekapitulace stavby'!AN13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hidden="1" s="2" customFormat="1" ht="18" customHeight="1">
      <c r="A18" s="32"/>
      <c r="B18" s="38"/>
      <c r="C18" s="32"/>
      <c r="D18" s="32"/>
      <c r="E18" s="27" t="str">
        <f>'Rekapitulace stavby'!E14</f>
        <v>Vyplň údaj</v>
      </c>
      <c r="F18" s="137"/>
      <c r="G18" s="137"/>
      <c r="H18" s="137"/>
      <c r="I18" s="134" t="s">
        <v>28</v>
      </c>
      <c r="J18" s="27" t="str">
        <f>'Rekapitulace stavby'!AN14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hidden="1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hidden="1" s="2" customFormat="1" ht="12" customHeight="1">
      <c r="A20" s="32"/>
      <c r="B20" s="38"/>
      <c r="C20" s="32"/>
      <c r="D20" s="134" t="s">
        <v>32</v>
      </c>
      <c r="E20" s="32"/>
      <c r="F20" s="32"/>
      <c r="G20" s="32"/>
      <c r="H20" s="32"/>
      <c r="I20" s="134" t="s">
        <v>25</v>
      </c>
      <c r="J20" s="137" t="s">
        <v>1</v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hidden="1" s="2" customFormat="1" ht="18" customHeight="1">
      <c r="A21" s="32"/>
      <c r="B21" s="38"/>
      <c r="C21" s="32"/>
      <c r="D21" s="32"/>
      <c r="E21" s="137" t="s">
        <v>33</v>
      </c>
      <c r="F21" s="32"/>
      <c r="G21" s="32"/>
      <c r="H21" s="32"/>
      <c r="I21" s="134" t="s">
        <v>28</v>
      </c>
      <c r="J21" s="137" t="s">
        <v>1</v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hidden="1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hidden="1" s="2" customFormat="1" ht="12" customHeight="1">
      <c r="A23" s="32"/>
      <c r="B23" s="38"/>
      <c r="C23" s="32"/>
      <c r="D23" s="134" t="s">
        <v>35</v>
      </c>
      <c r="E23" s="32"/>
      <c r="F23" s="32"/>
      <c r="G23" s="32"/>
      <c r="H23" s="32"/>
      <c r="I23" s="134" t="s">
        <v>25</v>
      </c>
      <c r="J23" s="137" t="s">
        <v>1</v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hidden="1" s="2" customFormat="1" ht="18" customHeight="1">
      <c r="A24" s="32"/>
      <c r="B24" s="38"/>
      <c r="C24" s="32"/>
      <c r="D24" s="32"/>
      <c r="E24" s="137" t="s">
        <v>36</v>
      </c>
      <c r="F24" s="32"/>
      <c r="G24" s="32"/>
      <c r="H24" s="32"/>
      <c r="I24" s="134" t="s">
        <v>28</v>
      </c>
      <c r="J24" s="137" t="s">
        <v>1</v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hidden="1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hidden="1" s="2" customFormat="1" ht="12" customHeight="1">
      <c r="A26" s="32"/>
      <c r="B26" s="38"/>
      <c r="C26" s="32"/>
      <c r="D26" s="134" t="s">
        <v>37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hidden="1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hidden="1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hidden="1" s="2" customFormat="1" ht="25.44" customHeight="1">
      <c r="A30" s="32"/>
      <c r="B30" s="38"/>
      <c r="C30" s="32"/>
      <c r="D30" s="144" t="s">
        <v>38</v>
      </c>
      <c r="E30" s="32"/>
      <c r="F30" s="32"/>
      <c r="G30" s="32"/>
      <c r="H30" s="32"/>
      <c r="I30" s="32"/>
      <c r="J30" s="145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hidden="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hidden="1" s="2" customFormat="1" ht="14.4" customHeight="1">
      <c r="A32" s="32"/>
      <c r="B32" s="38"/>
      <c r="C32" s="32"/>
      <c r="D32" s="32"/>
      <c r="E32" s="32"/>
      <c r="F32" s="146" t="s">
        <v>40</v>
      </c>
      <c r="G32" s="32"/>
      <c r="H32" s="32"/>
      <c r="I32" s="146" t="s">
        <v>39</v>
      </c>
      <c r="J32" s="146" t="s">
        <v>41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hidden="1" s="2" customFormat="1" ht="14.4" customHeight="1">
      <c r="A33" s="32"/>
      <c r="B33" s="38"/>
      <c r="C33" s="32"/>
      <c r="D33" s="147" t="s">
        <v>42</v>
      </c>
      <c r="E33" s="134" t="s">
        <v>43</v>
      </c>
      <c r="F33" s="148">
        <f>ROUND((SUM(BE116:BE124)),  2)</f>
        <v>0</v>
      </c>
      <c r="G33" s="32"/>
      <c r="H33" s="32"/>
      <c r="I33" s="149">
        <v>0.20999999999999999</v>
      </c>
      <c r="J33" s="148">
        <f>ROUND(((SUM(BE116:BE124))*I33),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hidden="1" s="2" customFormat="1" ht="14.4" customHeight="1">
      <c r="A34" s="32"/>
      <c r="B34" s="38"/>
      <c r="C34" s="32"/>
      <c r="D34" s="32"/>
      <c r="E34" s="134" t="s">
        <v>44</v>
      </c>
      <c r="F34" s="148">
        <f>ROUND((SUM(BF116:BF124)),  2)</f>
        <v>0</v>
      </c>
      <c r="G34" s="32"/>
      <c r="H34" s="32"/>
      <c r="I34" s="149">
        <v>0.14999999999999999</v>
      </c>
      <c r="J34" s="148">
        <f>ROUND(((SUM(BF116:BF124))*I34),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45</v>
      </c>
      <c r="F35" s="148">
        <f>ROUND((SUM(BG116:BG124)),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46</v>
      </c>
      <c r="F36" s="148">
        <f>ROUND((SUM(BH116:BH124)),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47</v>
      </c>
      <c r="F37" s="148">
        <f>ROUND((SUM(BI116:BI124)),  2)</f>
        <v>0</v>
      </c>
      <c r="G37" s="32"/>
      <c r="H37" s="32"/>
      <c r="I37" s="149">
        <v>0</v>
      </c>
      <c r="J37" s="148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25.44" customHeight="1">
      <c r="A39" s="32"/>
      <c r="B39" s="38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hidden="1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hidden="1" s="1" customFormat="1" ht="14.4" customHeight="1">
      <c r="B41" s="14"/>
      <c r="L41" s="14"/>
    </row>
    <row r="42" hidden="1" s="1" customFormat="1" ht="14.4" customHeight="1">
      <c r="B42" s="14"/>
      <c r="L42" s="14"/>
    </row>
    <row r="43" hidden="1" s="1" customFormat="1" ht="14.4" customHeight="1">
      <c r="B43" s="14"/>
      <c r="L43" s="14"/>
    </row>
    <row r="44" hidden="1" s="1" customFormat="1" ht="14.4" customHeight="1">
      <c r="B44" s="14"/>
      <c r="L44" s="14"/>
    </row>
    <row r="45" hidden="1" s="1" customFormat="1" ht="14.4" customHeight="1">
      <c r="B45" s="14"/>
      <c r="L45" s="14"/>
    </row>
    <row r="46" hidden="1" s="1" customFormat="1" ht="14.4" customHeight="1">
      <c r="B46" s="14"/>
      <c r="L46" s="14"/>
    </row>
    <row r="47" hidden="1" s="1" customFormat="1" ht="14.4" customHeight="1">
      <c r="B47" s="14"/>
      <c r="L47" s="14"/>
    </row>
    <row r="48" hidden="1" s="1" customFormat="1" ht="14.4" customHeight="1">
      <c r="B48" s="14"/>
      <c r="L48" s="14"/>
    </row>
    <row r="49" hidden="1" s="1" customFormat="1" ht="14.4" customHeight="1">
      <c r="B49" s="14"/>
      <c r="L49" s="14"/>
    </row>
    <row r="50" hidden="1" s="2" customFormat="1" ht="14.4" customHeight="1">
      <c r="B50" s="57"/>
      <c r="D50" s="157" t="s">
        <v>51</v>
      </c>
      <c r="E50" s="158"/>
      <c r="F50" s="158"/>
      <c r="G50" s="157" t="s">
        <v>52</v>
      </c>
      <c r="H50" s="158"/>
      <c r="I50" s="158"/>
      <c r="J50" s="158"/>
      <c r="K50" s="158"/>
      <c r="L50" s="57"/>
    </row>
    <row r="51" hidden="1">
      <c r="B51" s="14"/>
      <c r="L51" s="14"/>
    </row>
    <row r="52" hidden="1">
      <c r="B52" s="14"/>
      <c r="L52" s="14"/>
    </row>
    <row r="53" hidden="1">
      <c r="B53" s="14"/>
      <c r="L53" s="14"/>
    </row>
    <row r="54" hidden="1">
      <c r="B54" s="14"/>
      <c r="L54" s="14"/>
    </row>
    <row r="55" hidden="1">
      <c r="B55" s="14"/>
      <c r="L55" s="14"/>
    </row>
    <row r="56" hidden="1">
      <c r="B56" s="14"/>
      <c r="L56" s="14"/>
    </row>
    <row r="57" hidden="1">
      <c r="B57" s="14"/>
      <c r="L57" s="14"/>
    </row>
    <row r="58" hidden="1">
      <c r="B58" s="14"/>
      <c r="L58" s="14"/>
    </row>
    <row r="59" hidden="1">
      <c r="B59" s="14"/>
      <c r="L59" s="14"/>
    </row>
    <row r="60" hidden="1">
      <c r="B60" s="14"/>
      <c r="L60" s="14"/>
    </row>
    <row r="61" hidden="1" s="2" customFormat="1">
      <c r="A61" s="32"/>
      <c r="B61" s="38"/>
      <c r="C61" s="32"/>
      <c r="D61" s="159" t="s">
        <v>53</v>
      </c>
      <c r="E61" s="160"/>
      <c r="F61" s="161" t="s">
        <v>54</v>
      </c>
      <c r="G61" s="159" t="s">
        <v>53</v>
      </c>
      <c r="H61" s="160"/>
      <c r="I61" s="160"/>
      <c r="J61" s="162" t="s">
        <v>54</v>
      </c>
      <c r="K61" s="160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hidden="1">
      <c r="B62" s="14"/>
      <c r="L62" s="14"/>
    </row>
    <row r="63" hidden="1">
      <c r="B63" s="14"/>
      <c r="L63" s="14"/>
    </row>
    <row r="64" hidden="1">
      <c r="B64" s="14"/>
      <c r="L64" s="14"/>
    </row>
    <row r="65" hidden="1" s="2" customFormat="1">
      <c r="A65" s="32"/>
      <c r="B65" s="38"/>
      <c r="C65" s="32"/>
      <c r="D65" s="157" t="s">
        <v>55</v>
      </c>
      <c r="E65" s="163"/>
      <c r="F65" s="163"/>
      <c r="G65" s="157" t="s">
        <v>56</v>
      </c>
      <c r="H65" s="163"/>
      <c r="I65" s="163"/>
      <c r="J65" s="163"/>
      <c r="K65" s="16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hidden="1">
      <c r="B66" s="14"/>
      <c r="L66" s="14"/>
    </row>
    <row r="67" hidden="1">
      <c r="B67" s="14"/>
      <c r="L67" s="14"/>
    </row>
    <row r="68" hidden="1">
      <c r="B68" s="14"/>
      <c r="L68" s="14"/>
    </row>
    <row r="69" hidden="1">
      <c r="B69" s="14"/>
      <c r="L69" s="14"/>
    </row>
    <row r="70" hidden="1">
      <c r="B70" s="14"/>
      <c r="L70" s="14"/>
    </row>
    <row r="71" hidden="1">
      <c r="B71" s="14"/>
      <c r="L71" s="14"/>
    </row>
    <row r="72" hidden="1">
      <c r="B72" s="14"/>
      <c r="L72" s="14"/>
    </row>
    <row r="73" hidden="1">
      <c r="B73" s="14"/>
      <c r="L73" s="14"/>
    </row>
    <row r="74" hidden="1">
      <c r="B74" s="14"/>
      <c r="L74" s="14"/>
    </row>
    <row r="75" hidden="1">
      <c r="B75" s="14"/>
      <c r="L75" s="14"/>
    </row>
    <row r="76" hidden="1" s="2" customFormat="1">
      <c r="A76" s="32"/>
      <c r="B76" s="38"/>
      <c r="C76" s="32"/>
      <c r="D76" s="159" t="s">
        <v>53</v>
      </c>
      <c r="E76" s="160"/>
      <c r="F76" s="161" t="s">
        <v>54</v>
      </c>
      <c r="G76" s="159" t="s">
        <v>53</v>
      </c>
      <c r="H76" s="160"/>
      <c r="I76" s="160"/>
      <c r="J76" s="162" t="s">
        <v>54</v>
      </c>
      <c r="K76" s="160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hidden="1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hidden="1"/>
    <row r="79" hidden="1"/>
    <row r="80" hidden="1"/>
    <row r="81" hidden="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hidden="1" s="2" customFormat="1" ht="24.96" customHeight="1">
      <c r="A82" s="32"/>
      <c r="B82" s="33"/>
      <c r="C82" s="17" t="s">
        <v>101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hidden="1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hidden="1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hidden="1" s="2" customFormat="1" ht="16.5" customHeight="1">
      <c r="A85" s="32"/>
      <c r="B85" s="33"/>
      <c r="C85" s="34"/>
      <c r="D85" s="34"/>
      <c r="E85" s="168" t="str">
        <f>E7</f>
        <v>Oprava geometrických parametrů koleje 2022 u ST Karlovy Vary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hidden="1" s="2" customFormat="1" ht="12" customHeight="1">
      <c r="A86" s="32"/>
      <c r="B86" s="33"/>
      <c r="C86" s="26" t="s">
        <v>99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hidden="1" s="2" customFormat="1" ht="16.5" customHeight="1">
      <c r="A87" s="32"/>
      <c r="B87" s="33"/>
      <c r="C87" s="34"/>
      <c r="D87" s="34"/>
      <c r="E87" s="70" t="str">
        <f>E9</f>
        <v>A.3 - Práce SSZT a SEE (Sborník Správy železnic 2021)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hidden="1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hidden="1" s="2" customFormat="1" ht="12" customHeight="1">
      <c r="A89" s="32"/>
      <c r="B89" s="33"/>
      <c r="C89" s="26" t="s">
        <v>20</v>
      </c>
      <c r="D89" s="34"/>
      <c r="E89" s="34"/>
      <c r="F89" s="21" t="str">
        <f>F12</f>
        <v>obvod ST K. Vary</v>
      </c>
      <c r="G89" s="34"/>
      <c r="H89" s="34"/>
      <c r="I89" s="26" t="s">
        <v>22</v>
      </c>
      <c r="J89" s="73" t="str">
        <f>IF(J12="","",J12)</f>
        <v>21. 12. 2021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hidden="1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hidden="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>Správa železnic,s.o. - OŘ UNL - ST K. Vary</v>
      </c>
      <c r="G91" s="34"/>
      <c r="H91" s="34"/>
      <c r="I91" s="26" t="s">
        <v>32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hidden="1" s="2" customFormat="1" ht="15.15" customHeight="1">
      <c r="A92" s="32"/>
      <c r="B92" s="33"/>
      <c r="C92" s="26" t="s">
        <v>30</v>
      </c>
      <c r="D92" s="34"/>
      <c r="E92" s="34"/>
      <c r="F92" s="21" t="str">
        <f>IF(E18="","",E18)</f>
        <v>Vyplň údaj</v>
      </c>
      <c r="G92" s="34"/>
      <c r="H92" s="34"/>
      <c r="I92" s="26" t="s">
        <v>35</v>
      </c>
      <c r="J92" s="30" t="str">
        <f>E24</f>
        <v>Ing. Ondřej Šmejkal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hidden="1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hidden="1" s="2" customFormat="1" ht="29.28" customHeight="1">
      <c r="A94" s="32"/>
      <c r="B94" s="33"/>
      <c r="C94" s="169" t="s">
        <v>102</v>
      </c>
      <c r="D94" s="170"/>
      <c r="E94" s="170"/>
      <c r="F94" s="170"/>
      <c r="G94" s="170"/>
      <c r="H94" s="170"/>
      <c r="I94" s="170"/>
      <c r="J94" s="171" t="s">
        <v>103</v>
      </c>
      <c r="K94" s="170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hidden="1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hidden="1" s="2" customFormat="1" ht="22.8" customHeight="1">
      <c r="A96" s="32"/>
      <c r="B96" s="33"/>
      <c r="C96" s="172" t="s">
        <v>104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105</v>
      </c>
    </row>
    <row r="97" hidden="1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hidden="1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hidden="1"/>
    <row r="100" hidden="1"/>
    <row r="101" hidden="1"/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106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68" t="str">
        <f>E7</f>
        <v>Oprava geometrických parametrů koleje 2022 u ST Karlovy Vary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99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A.3 - Práce SSZT a SEE (Sborník Správy železnic 2021)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>obvod ST K. Vary</v>
      </c>
      <c r="G110" s="34"/>
      <c r="H110" s="34"/>
      <c r="I110" s="26" t="s">
        <v>22</v>
      </c>
      <c r="J110" s="73" t="str">
        <f>IF(J12="","",J12)</f>
        <v>21. 12. 2021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>Správa železnic,s.o. - OŘ UNL - ST K. Vary</v>
      </c>
      <c r="G112" s="34"/>
      <c r="H112" s="34"/>
      <c r="I112" s="26" t="s">
        <v>32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30</v>
      </c>
      <c r="D113" s="34"/>
      <c r="E113" s="34"/>
      <c r="F113" s="21" t="str">
        <f>IF(E18="","",E18)</f>
        <v>Vyplň údaj</v>
      </c>
      <c r="G113" s="34"/>
      <c r="H113" s="34"/>
      <c r="I113" s="26" t="s">
        <v>35</v>
      </c>
      <c r="J113" s="30" t="str">
        <f>E24</f>
        <v>Ing. Ondřej Šmejkal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73"/>
      <c r="B115" s="174"/>
      <c r="C115" s="175" t="s">
        <v>107</v>
      </c>
      <c r="D115" s="176" t="s">
        <v>63</v>
      </c>
      <c r="E115" s="176" t="s">
        <v>59</v>
      </c>
      <c r="F115" s="176" t="s">
        <v>60</v>
      </c>
      <c r="G115" s="176" t="s">
        <v>108</v>
      </c>
      <c r="H115" s="176" t="s">
        <v>109</v>
      </c>
      <c r="I115" s="176" t="s">
        <v>110</v>
      </c>
      <c r="J115" s="176" t="s">
        <v>103</v>
      </c>
      <c r="K115" s="177" t="s">
        <v>111</v>
      </c>
      <c r="L115" s="178"/>
      <c r="M115" s="94" t="s">
        <v>1</v>
      </c>
      <c r="N115" s="95" t="s">
        <v>42</v>
      </c>
      <c r="O115" s="95" t="s">
        <v>112</v>
      </c>
      <c r="P115" s="95" t="s">
        <v>113</v>
      </c>
      <c r="Q115" s="95" t="s">
        <v>114</v>
      </c>
      <c r="R115" s="95" t="s">
        <v>115</v>
      </c>
      <c r="S115" s="95" t="s">
        <v>116</v>
      </c>
      <c r="T115" s="96" t="s">
        <v>117</v>
      </c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</row>
    <row r="116" s="2" customFormat="1" ht="22.8" customHeight="1">
      <c r="A116" s="32"/>
      <c r="B116" s="33"/>
      <c r="C116" s="101" t="s">
        <v>118</v>
      </c>
      <c r="D116" s="34"/>
      <c r="E116" s="34"/>
      <c r="F116" s="34"/>
      <c r="G116" s="34"/>
      <c r="H116" s="34"/>
      <c r="I116" s="34"/>
      <c r="J116" s="179">
        <f>BK116</f>
        <v>0</v>
      </c>
      <c r="K116" s="34"/>
      <c r="L116" s="38"/>
      <c r="M116" s="97"/>
      <c r="N116" s="180"/>
      <c r="O116" s="98"/>
      <c r="P116" s="181">
        <f>SUM(P117:P124)</f>
        <v>0</v>
      </c>
      <c r="Q116" s="98"/>
      <c r="R116" s="181">
        <f>SUM(R117:R124)</f>
        <v>0</v>
      </c>
      <c r="S116" s="98"/>
      <c r="T116" s="182">
        <f>SUM(T117:T124)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77</v>
      </c>
      <c r="AU116" s="11" t="s">
        <v>105</v>
      </c>
      <c r="BK116" s="183">
        <f>SUM(BK117:BK124)</f>
        <v>0</v>
      </c>
    </row>
    <row r="117" s="2" customFormat="1" ht="16.5" customHeight="1">
      <c r="A117" s="32"/>
      <c r="B117" s="33"/>
      <c r="C117" s="184" t="s">
        <v>86</v>
      </c>
      <c r="D117" s="184" t="s">
        <v>119</v>
      </c>
      <c r="E117" s="185" t="s">
        <v>244</v>
      </c>
      <c r="F117" s="186" t="s">
        <v>245</v>
      </c>
      <c r="G117" s="187" t="s">
        <v>157</v>
      </c>
      <c r="H117" s="188">
        <v>119</v>
      </c>
      <c r="I117" s="189"/>
      <c r="J117" s="190">
        <f>ROUND(I117*H117,2)</f>
        <v>0</v>
      </c>
      <c r="K117" s="186" t="s">
        <v>123</v>
      </c>
      <c r="L117" s="38"/>
      <c r="M117" s="191" t="s">
        <v>1</v>
      </c>
      <c r="N117" s="192" t="s">
        <v>43</v>
      </c>
      <c r="O117" s="85"/>
      <c r="P117" s="193">
        <f>O117*H117</f>
        <v>0</v>
      </c>
      <c r="Q117" s="193">
        <v>0</v>
      </c>
      <c r="R117" s="193">
        <f>Q117*H117</f>
        <v>0</v>
      </c>
      <c r="S117" s="193">
        <v>0</v>
      </c>
      <c r="T117" s="194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5" t="s">
        <v>172</v>
      </c>
      <c r="AT117" s="195" t="s">
        <v>119</v>
      </c>
      <c r="AU117" s="195" t="s">
        <v>78</v>
      </c>
      <c r="AY117" s="11" t="s">
        <v>125</v>
      </c>
      <c r="BE117" s="196">
        <f>IF(N117="základní",J117,0)</f>
        <v>0</v>
      </c>
      <c r="BF117" s="196">
        <f>IF(N117="snížená",J117,0)</f>
        <v>0</v>
      </c>
      <c r="BG117" s="196">
        <f>IF(N117="zákl. přenesená",J117,0)</f>
        <v>0</v>
      </c>
      <c r="BH117" s="196">
        <f>IF(N117="sníž. přenesená",J117,0)</f>
        <v>0</v>
      </c>
      <c r="BI117" s="196">
        <f>IF(N117="nulová",J117,0)</f>
        <v>0</v>
      </c>
      <c r="BJ117" s="11" t="s">
        <v>86</v>
      </c>
      <c r="BK117" s="196">
        <f>ROUND(I117*H117,2)</f>
        <v>0</v>
      </c>
      <c r="BL117" s="11" t="s">
        <v>172</v>
      </c>
      <c r="BM117" s="195" t="s">
        <v>246</v>
      </c>
    </row>
    <row r="118" s="2" customFormat="1">
      <c r="A118" s="32"/>
      <c r="B118" s="33"/>
      <c r="C118" s="34"/>
      <c r="D118" s="197" t="s">
        <v>127</v>
      </c>
      <c r="E118" s="34"/>
      <c r="F118" s="198" t="s">
        <v>245</v>
      </c>
      <c r="G118" s="34"/>
      <c r="H118" s="34"/>
      <c r="I118" s="199"/>
      <c r="J118" s="34"/>
      <c r="K118" s="34"/>
      <c r="L118" s="38"/>
      <c r="M118" s="200"/>
      <c r="N118" s="201"/>
      <c r="O118" s="85"/>
      <c r="P118" s="85"/>
      <c r="Q118" s="85"/>
      <c r="R118" s="85"/>
      <c r="S118" s="85"/>
      <c r="T118" s="86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1" t="s">
        <v>127</v>
      </c>
      <c r="AU118" s="11" t="s">
        <v>78</v>
      </c>
    </row>
    <row r="119" s="2" customFormat="1" ht="16.5" customHeight="1">
      <c r="A119" s="32"/>
      <c r="B119" s="33"/>
      <c r="C119" s="184" t="s">
        <v>88</v>
      </c>
      <c r="D119" s="184" t="s">
        <v>119</v>
      </c>
      <c r="E119" s="185" t="s">
        <v>247</v>
      </c>
      <c r="F119" s="186" t="s">
        <v>248</v>
      </c>
      <c r="G119" s="187" t="s">
        <v>157</v>
      </c>
      <c r="H119" s="188">
        <v>119</v>
      </c>
      <c r="I119" s="189"/>
      <c r="J119" s="190">
        <f>ROUND(I119*H119,2)</f>
        <v>0</v>
      </c>
      <c r="K119" s="186" t="s">
        <v>123</v>
      </c>
      <c r="L119" s="38"/>
      <c r="M119" s="191" t="s">
        <v>1</v>
      </c>
      <c r="N119" s="192" t="s">
        <v>43</v>
      </c>
      <c r="O119" s="85"/>
      <c r="P119" s="193">
        <f>O119*H119</f>
        <v>0</v>
      </c>
      <c r="Q119" s="193">
        <v>0</v>
      </c>
      <c r="R119" s="193">
        <f>Q119*H119</f>
        <v>0</v>
      </c>
      <c r="S119" s="193">
        <v>0</v>
      </c>
      <c r="T119" s="194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95" t="s">
        <v>172</v>
      </c>
      <c r="AT119" s="195" t="s">
        <v>119</v>
      </c>
      <c r="AU119" s="195" t="s">
        <v>78</v>
      </c>
      <c r="AY119" s="11" t="s">
        <v>125</v>
      </c>
      <c r="BE119" s="196">
        <f>IF(N119="základní",J119,0)</f>
        <v>0</v>
      </c>
      <c r="BF119" s="196">
        <f>IF(N119="snížená",J119,0)</f>
        <v>0</v>
      </c>
      <c r="BG119" s="196">
        <f>IF(N119="zákl. přenesená",J119,0)</f>
        <v>0</v>
      </c>
      <c r="BH119" s="196">
        <f>IF(N119="sníž. přenesená",J119,0)</f>
        <v>0</v>
      </c>
      <c r="BI119" s="196">
        <f>IF(N119="nulová",J119,0)</f>
        <v>0</v>
      </c>
      <c r="BJ119" s="11" t="s">
        <v>86</v>
      </c>
      <c r="BK119" s="196">
        <f>ROUND(I119*H119,2)</f>
        <v>0</v>
      </c>
      <c r="BL119" s="11" t="s">
        <v>172</v>
      </c>
      <c r="BM119" s="195" t="s">
        <v>249</v>
      </c>
    </row>
    <row r="120" s="2" customFormat="1">
      <c r="A120" s="32"/>
      <c r="B120" s="33"/>
      <c r="C120" s="34"/>
      <c r="D120" s="197" t="s">
        <v>127</v>
      </c>
      <c r="E120" s="34"/>
      <c r="F120" s="198" t="s">
        <v>250</v>
      </c>
      <c r="G120" s="34"/>
      <c r="H120" s="34"/>
      <c r="I120" s="199"/>
      <c r="J120" s="34"/>
      <c r="K120" s="34"/>
      <c r="L120" s="38"/>
      <c r="M120" s="200"/>
      <c r="N120" s="201"/>
      <c r="O120" s="85"/>
      <c r="P120" s="85"/>
      <c r="Q120" s="85"/>
      <c r="R120" s="85"/>
      <c r="S120" s="85"/>
      <c r="T120" s="86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1" t="s">
        <v>127</v>
      </c>
      <c r="AU120" s="11" t="s">
        <v>78</v>
      </c>
    </row>
    <row r="121" s="2" customFormat="1" ht="37.8" customHeight="1">
      <c r="A121" s="32"/>
      <c r="B121" s="33"/>
      <c r="C121" s="184" t="s">
        <v>137</v>
      </c>
      <c r="D121" s="184" t="s">
        <v>119</v>
      </c>
      <c r="E121" s="185" t="s">
        <v>251</v>
      </c>
      <c r="F121" s="186" t="s">
        <v>252</v>
      </c>
      <c r="G121" s="187" t="s">
        <v>157</v>
      </c>
      <c r="H121" s="188">
        <v>499</v>
      </c>
      <c r="I121" s="189"/>
      <c r="J121" s="190">
        <f>ROUND(I121*H121,2)</f>
        <v>0</v>
      </c>
      <c r="K121" s="186" t="s">
        <v>123</v>
      </c>
      <c r="L121" s="38"/>
      <c r="M121" s="191" t="s">
        <v>1</v>
      </c>
      <c r="N121" s="192" t="s">
        <v>43</v>
      </c>
      <c r="O121" s="85"/>
      <c r="P121" s="193">
        <f>O121*H121</f>
        <v>0</v>
      </c>
      <c r="Q121" s="193">
        <v>0</v>
      </c>
      <c r="R121" s="193">
        <f>Q121*H121</f>
        <v>0</v>
      </c>
      <c r="S121" s="193">
        <v>0</v>
      </c>
      <c r="T121" s="194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5" t="s">
        <v>172</v>
      </c>
      <c r="AT121" s="195" t="s">
        <v>119</v>
      </c>
      <c r="AU121" s="195" t="s">
        <v>78</v>
      </c>
      <c r="AY121" s="11" t="s">
        <v>125</v>
      </c>
      <c r="BE121" s="196">
        <f>IF(N121="základní",J121,0)</f>
        <v>0</v>
      </c>
      <c r="BF121" s="196">
        <f>IF(N121="snížená",J121,0)</f>
        <v>0</v>
      </c>
      <c r="BG121" s="196">
        <f>IF(N121="zákl. přenesená",J121,0)</f>
        <v>0</v>
      </c>
      <c r="BH121" s="196">
        <f>IF(N121="sníž. přenesená",J121,0)</f>
        <v>0</v>
      </c>
      <c r="BI121" s="196">
        <f>IF(N121="nulová",J121,0)</f>
        <v>0</v>
      </c>
      <c r="BJ121" s="11" t="s">
        <v>86</v>
      </c>
      <c r="BK121" s="196">
        <f>ROUND(I121*H121,2)</f>
        <v>0</v>
      </c>
      <c r="BL121" s="11" t="s">
        <v>172</v>
      </c>
      <c r="BM121" s="195" t="s">
        <v>253</v>
      </c>
    </row>
    <row r="122" s="2" customFormat="1">
      <c r="A122" s="32"/>
      <c r="B122" s="33"/>
      <c r="C122" s="34"/>
      <c r="D122" s="197" t="s">
        <v>127</v>
      </c>
      <c r="E122" s="34"/>
      <c r="F122" s="198" t="s">
        <v>254</v>
      </c>
      <c r="G122" s="34"/>
      <c r="H122" s="34"/>
      <c r="I122" s="199"/>
      <c r="J122" s="34"/>
      <c r="K122" s="34"/>
      <c r="L122" s="38"/>
      <c r="M122" s="200"/>
      <c r="N122" s="201"/>
      <c r="O122" s="85"/>
      <c r="P122" s="85"/>
      <c r="Q122" s="85"/>
      <c r="R122" s="85"/>
      <c r="S122" s="85"/>
      <c r="T122" s="86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1" t="s">
        <v>127</v>
      </c>
      <c r="AU122" s="11" t="s">
        <v>78</v>
      </c>
    </row>
    <row r="123" s="2" customFormat="1" ht="24.15" customHeight="1">
      <c r="A123" s="32"/>
      <c r="B123" s="33"/>
      <c r="C123" s="184" t="s">
        <v>124</v>
      </c>
      <c r="D123" s="184" t="s">
        <v>119</v>
      </c>
      <c r="E123" s="185" t="s">
        <v>255</v>
      </c>
      <c r="F123" s="186" t="s">
        <v>256</v>
      </c>
      <c r="G123" s="187" t="s">
        <v>157</v>
      </c>
      <c r="H123" s="188">
        <v>499</v>
      </c>
      <c r="I123" s="189"/>
      <c r="J123" s="190">
        <f>ROUND(I123*H123,2)</f>
        <v>0</v>
      </c>
      <c r="K123" s="186" t="s">
        <v>123</v>
      </c>
      <c r="L123" s="38"/>
      <c r="M123" s="191" t="s">
        <v>1</v>
      </c>
      <c r="N123" s="192" t="s">
        <v>43</v>
      </c>
      <c r="O123" s="85"/>
      <c r="P123" s="193">
        <f>O123*H123</f>
        <v>0</v>
      </c>
      <c r="Q123" s="193">
        <v>0</v>
      </c>
      <c r="R123" s="193">
        <f>Q123*H123</f>
        <v>0</v>
      </c>
      <c r="S123" s="193">
        <v>0</v>
      </c>
      <c r="T123" s="194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5" t="s">
        <v>172</v>
      </c>
      <c r="AT123" s="195" t="s">
        <v>119</v>
      </c>
      <c r="AU123" s="195" t="s">
        <v>78</v>
      </c>
      <c r="AY123" s="11" t="s">
        <v>125</v>
      </c>
      <c r="BE123" s="196">
        <f>IF(N123="základní",J123,0)</f>
        <v>0</v>
      </c>
      <c r="BF123" s="196">
        <f>IF(N123="snížená",J123,0)</f>
        <v>0</v>
      </c>
      <c r="BG123" s="196">
        <f>IF(N123="zákl. přenesená",J123,0)</f>
        <v>0</v>
      </c>
      <c r="BH123" s="196">
        <f>IF(N123="sníž. přenesená",J123,0)</f>
        <v>0</v>
      </c>
      <c r="BI123" s="196">
        <f>IF(N123="nulová",J123,0)</f>
        <v>0</v>
      </c>
      <c r="BJ123" s="11" t="s">
        <v>86</v>
      </c>
      <c r="BK123" s="196">
        <f>ROUND(I123*H123,2)</f>
        <v>0</v>
      </c>
      <c r="BL123" s="11" t="s">
        <v>172</v>
      </c>
      <c r="BM123" s="195" t="s">
        <v>257</v>
      </c>
    </row>
    <row r="124" s="2" customFormat="1">
      <c r="A124" s="32"/>
      <c r="B124" s="33"/>
      <c r="C124" s="34"/>
      <c r="D124" s="197" t="s">
        <v>127</v>
      </c>
      <c r="E124" s="34"/>
      <c r="F124" s="198" t="s">
        <v>256</v>
      </c>
      <c r="G124" s="34"/>
      <c r="H124" s="34"/>
      <c r="I124" s="199"/>
      <c r="J124" s="34"/>
      <c r="K124" s="34"/>
      <c r="L124" s="38"/>
      <c r="M124" s="213"/>
      <c r="N124" s="214"/>
      <c r="O124" s="215"/>
      <c r="P124" s="215"/>
      <c r="Q124" s="215"/>
      <c r="R124" s="215"/>
      <c r="S124" s="215"/>
      <c r="T124" s="216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1" t="s">
        <v>127</v>
      </c>
      <c r="AU124" s="11" t="s">
        <v>78</v>
      </c>
    </row>
    <row r="125" s="2" customFormat="1" ht="6.96" customHeight="1">
      <c r="A125" s="32"/>
      <c r="B125" s="60"/>
      <c r="C125" s="61"/>
      <c r="D125" s="61"/>
      <c r="E125" s="61"/>
      <c r="F125" s="61"/>
      <c r="G125" s="61"/>
      <c r="H125" s="61"/>
      <c r="I125" s="61"/>
      <c r="J125" s="61"/>
      <c r="K125" s="61"/>
      <c r="L125" s="38"/>
      <c r="M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</sheetData>
  <sheetProtection sheet="1" autoFilter="0" formatColumns="0" formatRows="0" objects="1" scenarios="1" spinCount="100000" saltValue="c2WIXKz/snpQXZbCDR48le7oYcmzfHQvGt1p3XgeZjDDDCkaDDsVaW2sjF+sIcbPkj4/tUYzCE4PuA2E58tZkA==" hashValue="Aaxf9AiC+lkk7Kjg2yZN0gUE9m0VpIBpnErLtpQIGLezeAY6TttXg5rzOhnYSI48WHaFsAsgmz6nqJ++5sx52w==" algorithmName="SHA-512" password="CC35"/>
  <autoFilter ref="C115:K124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97</v>
      </c>
    </row>
    <row r="3" hidden="1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4"/>
      <c r="AT3" s="11" t="s">
        <v>88</v>
      </c>
    </row>
    <row r="4" hidden="1" s="1" customFormat="1" ht="24.96" customHeight="1">
      <c r="B4" s="14"/>
      <c r="D4" s="132" t="s">
        <v>98</v>
      </c>
      <c r="L4" s="14"/>
      <c r="M4" s="133" t="s">
        <v>10</v>
      </c>
      <c r="AT4" s="11" t="s">
        <v>4</v>
      </c>
    </row>
    <row r="5" hidden="1" s="1" customFormat="1" ht="6.96" customHeight="1">
      <c r="B5" s="14"/>
      <c r="L5" s="14"/>
    </row>
    <row r="6" hidden="1" s="1" customFormat="1" ht="12" customHeight="1">
      <c r="B6" s="14"/>
      <c r="D6" s="134" t="s">
        <v>16</v>
      </c>
      <c r="L6" s="14"/>
    </row>
    <row r="7" hidden="1" s="1" customFormat="1" ht="16.5" customHeight="1">
      <c r="B7" s="14"/>
      <c r="E7" s="135" t="str">
        <f>'Rekapitulace stavby'!K6</f>
        <v>Oprava geometrických parametrů koleje 2022 u ST Karlovy Vary</v>
      </c>
      <c r="F7" s="134"/>
      <c r="G7" s="134"/>
      <c r="H7" s="134"/>
      <c r="L7" s="14"/>
    </row>
    <row r="8" hidden="1" s="2" customFormat="1" ht="12" customHeight="1">
      <c r="A8" s="32"/>
      <c r="B8" s="38"/>
      <c r="C8" s="32"/>
      <c r="D8" s="134" t="s">
        <v>99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hidden="1" s="2" customFormat="1" ht="16.5" customHeight="1">
      <c r="A9" s="32"/>
      <c r="B9" s="38"/>
      <c r="C9" s="32"/>
      <c r="D9" s="32"/>
      <c r="E9" s="136" t="s">
        <v>258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hidden="1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hidden="1" s="2" customFormat="1" ht="12" customHeight="1">
      <c r="A11" s="32"/>
      <c r="B11" s="38"/>
      <c r="C11" s="32"/>
      <c r="D11" s="134" t="s">
        <v>18</v>
      </c>
      <c r="E11" s="32"/>
      <c r="F11" s="137" t="s">
        <v>1</v>
      </c>
      <c r="G11" s="32"/>
      <c r="H11" s="32"/>
      <c r="I11" s="134" t="s">
        <v>19</v>
      </c>
      <c r="J11" s="137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hidden="1" s="2" customFormat="1" ht="12" customHeight="1">
      <c r="A12" s="32"/>
      <c r="B12" s="38"/>
      <c r="C12" s="32"/>
      <c r="D12" s="134" t="s">
        <v>20</v>
      </c>
      <c r="E12" s="32"/>
      <c r="F12" s="137" t="s">
        <v>21</v>
      </c>
      <c r="G12" s="32"/>
      <c r="H12" s="32"/>
      <c r="I12" s="134" t="s">
        <v>22</v>
      </c>
      <c r="J12" s="138" t="str">
        <f>'Rekapitulace stavby'!AN8</f>
        <v>21. 12. 2021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hidden="1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hidden="1" s="2" customFormat="1" ht="12" customHeight="1">
      <c r="A14" s="32"/>
      <c r="B14" s="38"/>
      <c r="C14" s="32"/>
      <c r="D14" s="134" t="s">
        <v>24</v>
      </c>
      <c r="E14" s="32"/>
      <c r="F14" s="32"/>
      <c r="G14" s="32"/>
      <c r="H14" s="32"/>
      <c r="I14" s="134" t="s">
        <v>25</v>
      </c>
      <c r="J14" s="137" t="s">
        <v>26</v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hidden="1" s="2" customFormat="1" ht="18" customHeight="1">
      <c r="A15" s="32"/>
      <c r="B15" s="38"/>
      <c r="C15" s="32"/>
      <c r="D15" s="32"/>
      <c r="E15" s="137" t="s">
        <v>27</v>
      </c>
      <c r="F15" s="32"/>
      <c r="G15" s="32"/>
      <c r="H15" s="32"/>
      <c r="I15" s="134" t="s">
        <v>28</v>
      </c>
      <c r="J15" s="137" t="s">
        <v>29</v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hidden="1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hidden="1" s="2" customFormat="1" ht="12" customHeight="1">
      <c r="A17" s="32"/>
      <c r="B17" s="38"/>
      <c r="C17" s="32"/>
      <c r="D17" s="134" t="s">
        <v>30</v>
      </c>
      <c r="E17" s="32"/>
      <c r="F17" s="32"/>
      <c r="G17" s="32"/>
      <c r="H17" s="32"/>
      <c r="I17" s="134" t="s">
        <v>25</v>
      </c>
      <c r="J17" s="27" t="str">
        <f>'Rekapitulace stavby'!AN13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hidden="1" s="2" customFormat="1" ht="18" customHeight="1">
      <c r="A18" s="32"/>
      <c r="B18" s="38"/>
      <c r="C18" s="32"/>
      <c r="D18" s="32"/>
      <c r="E18" s="27" t="str">
        <f>'Rekapitulace stavby'!E14</f>
        <v>Vyplň údaj</v>
      </c>
      <c r="F18" s="137"/>
      <c r="G18" s="137"/>
      <c r="H18" s="137"/>
      <c r="I18" s="134" t="s">
        <v>28</v>
      </c>
      <c r="J18" s="27" t="str">
        <f>'Rekapitulace stavby'!AN14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hidden="1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hidden="1" s="2" customFormat="1" ht="12" customHeight="1">
      <c r="A20" s="32"/>
      <c r="B20" s="38"/>
      <c r="C20" s="32"/>
      <c r="D20" s="134" t="s">
        <v>32</v>
      </c>
      <c r="E20" s="32"/>
      <c r="F20" s="32"/>
      <c r="G20" s="32"/>
      <c r="H20" s="32"/>
      <c r="I20" s="134" t="s">
        <v>25</v>
      </c>
      <c r="J20" s="137" t="s">
        <v>1</v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hidden="1" s="2" customFormat="1" ht="18" customHeight="1">
      <c r="A21" s="32"/>
      <c r="B21" s="38"/>
      <c r="C21" s="32"/>
      <c r="D21" s="32"/>
      <c r="E21" s="137" t="s">
        <v>33</v>
      </c>
      <c r="F21" s="32"/>
      <c r="G21" s="32"/>
      <c r="H21" s="32"/>
      <c r="I21" s="134" t="s">
        <v>28</v>
      </c>
      <c r="J21" s="137" t="s">
        <v>1</v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hidden="1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hidden="1" s="2" customFormat="1" ht="12" customHeight="1">
      <c r="A23" s="32"/>
      <c r="B23" s="38"/>
      <c r="C23" s="32"/>
      <c r="D23" s="134" t="s">
        <v>35</v>
      </c>
      <c r="E23" s="32"/>
      <c r="F23" s="32"/>
      <c r="G23" s="32"/>
      <c r="H23" s="32"/>
      <c r="I23" s="134" t="s">
        <v>25</v>
      </c>
      <c r="J23" s="137" t="s">
        <v>1</v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hidden="1" s="2" customFormat="1" ht="18" customHeight="1">
      <c r="A24" s="32"/>
      <c r="B24" s="38"/>
      <c r="C24" s="32"/>
      <c r="D24" s="32"/>
      <c r="E24" s="137" t="s">
        <v>36</v>
      </c>
      <c r="F24" s="32"/>
      <c r="G24" s="32"/>
      <c r="H24" s="32"/>
      <c r="I24" s="134" t="s">
        <v>28</v>
      </c>
      <c r="J24" s="137" t="s">
        <v>1</v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hidden="1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hidden="1" s="2" customFormat="1" ht="12" customHeight="1">
      <c r="A26" s="32"/>
      <c r="B26" s="38"/>
      <c r="C26" s="32"/>
      <c r="D26" s="134" t="s">
        <v>37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hidden="1" s="8" customFormat="1" ht="16.5" customHeight="1">
      <c r="A27" s="139"/>
      <c r="B27" s="140"/>
      <c r="C27" s="139"/>
      <c r="D27" s="139"/>
      <c r="E27" s="141" t="s">
        <v>1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hidden="1" s="2" customFormat="1" ht="6.96" customHeight="1">
      <c r="A29" s="32"/>
      <c r="B29" s="38"/>
      <c r="C29" s="32"/>
      <c r="D29" s="143"/>
      <c r="E29" s="143"/>
      <c r="F29" s="143"/>
      <c r="G29" s="143"/>
      <c r="H29" s="143"/>
      <c r="I29" s="143"/>
      <c r="J29" s="143"/>
      <c r="K29" s="143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hidden="1" s="2" customFormat="1" ht="25.44" customHeight="1">
      <c r="A30" s="32"/>
      <c r="B30" s="38"/>
      <c r="C30" s="32"/>
      <c r="D30" s="144" t="s">
        <v>38</v>
      </c>
      <c r="E30" s="32"/>
      <c r="F30" s="32"/>
      <c r="G30" s="32"/>
      <c r="H30" s="32"/>
      <c r="I30" s="32"/>
      <c r="J30" s="145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hidden="1" s="2" customFormat="1" ht="6.96" customHeight="1">
      <c r="A31" s="32"/>
      <c r="B31" s="38"/>
      <c r="C31" s="32"/>
      <c r="D31" s="143"/>
      <c r="E31" s="143"/>
      <c r="F31" s="143"/>
      <c r="G31" s="143"/>
      <c r="H31" s="143"/>
      <c r="I31" s="143"/>
      <c r="J31" s="143"/>
      <c r="K31" s="143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hidden="1" s="2" customFormat="1" ht="14.4" customHeight="1">
      <c r="A32" s="32"/>
      <c r="B32" s="38"/>
      <c r="C32" s="32"/>
      <c r="D32" s="32"/>
      <c r="E32" s="32"/>
      <c r="F32" s="146" t="s">
        <v>40</v>
      </c>
      <c r="G32" s="32"/>
      <c r="H32" s="32"/>
      <c r="I32" s="146" t="s">
        <v>39</v>
      </c>
      <c r="J32" s="146" t="s">
        <v>41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hidden="1" s="2" customFormat="1" ht="14.4" customHeight="1">
      <c r="A33" s="32"/>
      <c r="B33" s="38"/>
      <c r="C33" s="32"/>
      <c r="D33" s="147" t="s">
        <v>42</v>
      </c>
      <c r="E33" s="134" t="s">
        <v>43</v>
      </c>
      <c r="F33" s="148">
        <f>ROUND((SUM(BE116:BE124)),  2)</f>
        <v>0</v>
      </c>
      <c r="G33" s="32"/>
      <c r="H33" s="32"/>
      <c r="I33" s="149">
        <v>0.20999999999999999</v>
      </c>
      <c r="J33" s="148">
        <f>ROUND(((SUM(BE116:BE124))*I33),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hidden="1" s="2" customFormat="1" ht="14.4" customHeight="1">
      <c r="A34" s="32"/>
      <c r="B34" s="38"/>
      <c r="C34" s="32"/>
      <c r="D34" s="32"/>
      <c r="E34" s="134" t="s">
        <v>44</v>
      </c>
      <c r="F34" s="148">
        <f>ROUND((SUM(BF116:BF124)),  2)</f>
        <v>0</v>
      </c>
      <c r="G34" s="32"/>
      <c r="H34" s="32"/>
      <c r="I34" s="149">
        <v>0.14999999999999999</v>
      </c>
      <c r="J34" s="148">
        <f>ROUND(((SUM(BF116:BF124))*I34),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4" t="s">
        <v>45</v>
      </c>
      <c r="F35" s="148">
        <f>ROUND((SUM(BG116:BG124)),  2)</f>
        <v>0</v>
      </c>
      <c r="G35" s="32"/>
      <c r="H35" s="32"/>
      <c r="I35" s="149">
        <v>0.20999999999999999</v>
      </c>
      <c r="J35" s="148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4" t="s">
        <v>46</v>
      </c>
      <c r="F36" s="148">
        <f>ROUND((SUM(BH116:BH124)),  2)</f>
        <v>0</v>
      </c>
      <c r="G36" s="32"/>
      <c r="H36" s="32"/>
      <c r="I36" s="149">
        <v>0.14999999999999999</v>
      </c>
      <c r="J36" s="148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4" t="s">
        <v>47</v>
      </c>
      <c r="F37" s="148">
        <f>ROUND((SUM(BI116:BI124)),  2)</f>
        <v>0</v>
      </c>
      <c r="G37" s="32"/>
      <c r="H37" s="32"/>
      <c r="I37" s="149">
        <v>0</v>
      </c>
      <c r="J37" s="148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25.44" customHeight="1">
      <c r="A39" s="32"/>
      <c r="B39" s="38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hidden="1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hidden="1" s="1" customFormat="1" ht="14.4" customHeight="1">
      <c r="B41" s="14"/>
      <c r="L41" s="14"/>
    </row>
    <row r="42" hidden="1" s="1" customFormat="1" ht="14.4" customHeight="1">
      <c r="B42" s="14"/>
      <c r="L42" s="14"/>
    </row>
    <row r="43" hidden="1" s="1" customFormat="1" ht="14.4" customHeight="1">
      <c r="B43" s="14"/>
      <c r="L43" s="14"/>
    </row>
    <row r="44" hidden="1" s="1" customFormat="1" ht="14.4" customHeight="1">
      <c r="B44" s="14"/>
      <c r="L44" s="14"/>
    </row>
    <row r="45" hidden="1" s="1" customFormat="1" ht="14.4" customHeight="1">
      <c r="B45" s="14"/>
      <c r="L45" s="14"/>
    </row>
    <row r="46" hidden="1" s="1" customFormat="1" ht="14.4" customHeight="1">
      <c r="B46" s="14"/>
      <c r="L46" s="14"/>
    </row>
    <row r="47" hidden="1" s="1" customFormat="1" ht="14.4" customHeight="1">
      <c r="B47" s="14"/>
      <c r="L47" s="14"/>
    </row>
    <row r="48" hidden="1" s="1" customFormat="1" ht="14.4" customHeight="1">
      <c r="B48" s="14"/>
      <c r="L48" s="14"/>
    </row>
    <row r="49" hidden="1" s="1" customFormat="1" ht="14.4" customHeight="1">
      <c r="B49" s="14"/>
      <c r="L49" s="14"/>
    </row>
    <row r="50" hidden="1" s="2" customFormat="1" ht="14.4" customHeight="1">
      <c r="B50" s="57"/>
      <c r="D50" s="157" t="s">
        <v>51</v>
      </c>
      <c r="E50" s="158"/>
      <c r="F50" s="158"/>
      <c r="G50" s="157" t="s">
        <v>52</v>
      </c>
      <c r="H50" s="158"/>
      <c r="I50" s="158"/>
      <c r="J50" s="158"/>
      <c r="K50" s="158"/>
      <c r="L50" s="57"/>
    </row>
    <row r="51" hidden="1">
      <c r="B51" s="14"/>
      <c r="L51" s="14"/>
    </row>
    <row r="52" hidden="1">
      <c r="B52" s="14"/>
      <c r="L52" s="14"/>
    </row>
    <row r="53" hidden="1">
      <c r="B53" s="14"/>
      <c r="L53" s="14"/>
    </row>
    <row r="54" hidden="1">
      <c r="B54" s="14"/>
      <c r="L54" s="14"/>
    </row>
    <row r="55" hidden="1">
      <c r="B55" s="14"/>
      <c r="L55" s="14"/>
    </row>
    <row r="56" hidden="1">
      <c r="B56" s="14"/>
      <c r="L56" s="14"/>
    </row>
    <row r="57" hidden="1">
      <c r="B57" s="14"/>
      <c r="L57" s="14"/>
    </row>
    <row r="58" hidden="1">
      <c r="B58" s="14"/>
      <c r="L58" s="14"/>
    </row>
    <row r="59" hidden="1">
      <c r="B59" s="14"/>
      <c r="L59" s="14"/>
    </row>
    <row r="60" hidden="1">
      <c r="B60" s="14"/>
      <c r="L60" s="14"/>
    </row>
    <row r="61" hidden="1" s="2" customFormat="1">
      <c r="A61" s="32"/>
      <c r="B61" s="38"/>
      <c r="C61" s="32"/>
      <c r="D61" s="159" t="s">
        <v>53</v>
      </c>
      <c r="E61" s="160"/>
      <c r="F61" s="161" t="s">
        <v>54</v>
      </c>
      <c r="G61" s="159" t="s">
        <v>53</v>
      </c>
      <c r="H61" s="160"/>
      <c r="I61" s="160"/>
      <c r="J61" s="162" t="s">
        <v>54</v>
      </c>
      <c r="K61" s="160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hidden="1">
      <c r="B62" s="14"/>
      <c r="L62" s="14"/>
    </row>
    <row r="63" hidden="1">
      <c r="B63" s="14"/>
      <c r="L63" s="14"/>
    </row>
    <row r="64" hidden="1">
      <c r="B64" s="14"/>
      <c r="L64" s="14"/>
    </row>
    <row r="65" hidden="1" s="2" customFormat="1">
      <c r="A65" s="32"/>
      <c r="B65" s="38"/>
      <c r="C65" s="32"/>
      <c r="D65" s="157" t="s">
        <v>55</v>
      </c>
      <c r="E65" s="163"/>
      <c r="F65" s="163"/>
      <c r="G65" s="157" t="s">
        <v>56</v>
      </c>
      <c r="H65" s="163"/>
      <c r="I65" s="163"/>
      <c r="J65" s="163"/>
      <c r="K65" s="163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hidden="1">
      <c r="B66" s="14"/>
      <c r="L66" s="14"/>
    </row>
    <row r="67" hidden="1">
      <c r="B67" s="14"/>
      <c r="L67" s="14"/>
    </row>
    <row r="68" hidden="1">
      <c r="B68" s="14"/>
      <c r="L68" s="14"/>
    </row>
    <row r="69" hidden="1">
      <c r="B69" s="14"/>
      <c r="L69" s="14"/>
    </row>
    <row r="70" hidden="1">
      <c r="B70" s="14"/>
      <c r="L70" s="14"/>
    </row>
    <row r="71" hidden="1">
      <c r="B71" s="14"/>
      <c r="L71" s="14"/>
    </row>
    <row r="72" hidden="1">
      <c r="B72" s="14"/>
      <c r="L72" s="14"/>
    </row>
    <row r="73" hidden="1">
      <c r="B73" s="14"/>
      <c r="L73" s="14"/>
    </row>
    <row r="74" hidden="1">
      <c r="B74" s="14"/>
      <c r="L74" s="14"/>
    </row>
    <row r="75" hidden="1">
      <c r="B75" s="14"/>
      <c r="L75" s="14"/>
    </row>
    <row r="76" hidden="1" s="2" customFormat="1">
      <c r="A76" s="32"/>
      <c r="B76" s="38"/>
      <c r="C76" s="32"/>
      <c r="D76" s="159" t="s">
        <v>53</v>
      </c>
      <c r="E76" s="160"/>
      <c r="F76" s="161" t="s">
        <v>54</v>
      </c>
      <c r="G76" s="159" t="s">
        <v>53</v>
      </c>
      <c r="H76" s="160"/>
      <c r="I76" s="160"/>
      <c r="J76" s="162" t="s">
        <v>54</v>
      </c>
      <c r="K76" s="160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hidden="1" s="2" customFormat="1" ht="14.4" customHeight="1">
      <c r="A77" s="32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hidden="1"/>
    <row r="79" hidden="1"/>
    <row r="80" hidden="1"/>
    <row r="81" hidden="1" s="2" customFormat="1" ht="6.96" customHeight="1">
      <c r="A81" s="32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hidden="1" s="2" customFormat="1" ht="24.96" customHeight="1">
      <c r="A82" s="32"/>
      <c r="B82" s="33"/>
      <c r="C82" s="17" t="s">
        <v>101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hidden="1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hidden="1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hidden="1" s="2" customFormat="1" ht="16.5" customHeight="1">
      <c r="A85" s="32"/>
      <c r="B85" s="33"/>
      <c r="C85" s="34"/>
      <c r="D85" s="34"/>
      <c r="E85" s="168" t="str">
        <f>E7</f>
        <v>Oprava geometrických parametrů koleje 2022 u ST Karlovy Vary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hidden="1" s="2" customFormat="1" ht="12" customHeight="1">
      <c r="A86" s="32"/>
      <c r="B86" s="33"/>
      <c r="C86" s="26" t="s">
        <v>99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hidden="1" s="2" customFormat="1" ht="16.5" customHeight="1">
      <c r="A87" s="32"/>
      <c r="B87" s="33"/>
      <c r="C87" s="34"/>
      <c r="D87" s="34"/>
      <c r="E87" s="70" t="str">
        <f>E9</f>
        <v>A.4 - VON (Sborník Správy železnic 2021)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hidden="1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hidden="1" s="2" customFormat="1" ht="12" customHeight="1">
      <c r="A89" s="32"/>
      <c r="B89" s="33"/>
      <c r="C89" s="26" t="s">
        <v>20</v>
      </c>
      <c r="D89" s="34"/>
      <c r="E89" s="34"/>
      <c r="F89" s="21" t="str">
        <f>F12</f>
        <v>obvod ST K. Vary</v>
      </c>
      <c r="G89" s="34"/>
      <c r="H89" s="34"/>
      <c r="I89" s="26" t="s">
        <v>22</v>
      </c>
      <c r="J89" s="73" t="str">
        <f>IF(J12="","",J12)</f>
        <v>21. 12. 2021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hidden="1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hidden="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>Správa železnic,s.o. - OŘ UNL - ST K. Vary</v>
      </c>
      <c r="G91" s="34"/>
      <c r="H91" s="34"/>
      <c r="I91" s="26" t="s">
        <v>32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hidden="1" s="2" customFormat="1" ht="15.15" customHeight="1">
      <c r="A92" s="32"/>
      <c r="B92" s="33"/>
      <c r="C92" s="26" t="s">
        <v>30</v>
      </c>
      <c r="D92" s="34"/>
      <c r="E92" s="34"/>
      <c r="F92" s="21" t="str">
        <f>IF(E18="","",E18)</f>
        <v>Vyplň údaj</v>
      </c>
      <c r="G92" s="34"/>
      <c r="H92" s="34"/>
      <c r="I92" s="26" t="s">
        <v>35</v>
      </c>
      <c r="J92" s="30" t="str">
        <f>E24</f>
        <v>Ing. Ondřej Šmejkal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hidden="1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hidden="1" s="2" customFormat="1" ht="29.28" customHeight="1">
      <c r="A94" s="32"/>
      <c r="B94" s="33"/>
      <c r="C94" s="169" t="s">
        <v>102</v>
      </c>
      <c r="D94" s="170"/>
      <c r="E94" s="170"/>
      <c r="F94" s="170"/>
      <c r="G94" s="170"/>
      <c r="H94" s="170"/>
      <c r="I94" s="170"/>
      <c r="J94" s="171" t="s">
        <v>103</v>
      </c>
      <c r="K94" s="170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hidden="1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hidden="1" s="2" customFormat="1" ht="22.8" customHeight="1">
      <c r="A96" s="32"/>
      <c r="B96" s="33"/>
      <c r="C96" s="172" t="s">
        <v>104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105</v>
      </c>
    </row>
    <row r="97" hidden="1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hidden="1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hidden="1"/>
    <row r="100" hidden="1"/>
    <row r="101" hidden="1"/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106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68" t="str">
        <f>E7</f>
        <v>Oprava geometrických parametrů koleje 2022 u ST Karlovy Vary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99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A.4 - VON (Sborník Správy železnic 2021)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>obvod ST K. Vary</v>
      </c>
      <c r="G110" s="34"/>
      <c r="H110" s="34"/>
      <c r="I110" s="26" t="s">
        <v>22</v>
      </c>
      <c r="J110" s="73" t="str">
        <f>IF(J12="","",J12)</f>
        <v>21. 12. 2021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>Správa železnic,s.o. - OŘ UNL - ST K. Vary</v>
      </c>
      <c r="G112" s="34"/>
      <c r="H112" s="34"/>
      <c r="I112" s="26" t="s">
        <v>32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30</v>
      </c>
      <c r="D113" s="34"/>
      <c r="E113" s="34"/>
      <c r="F113" s="21" t="str">
        <f>IF(E18="","",E18)</f>
        <v>Vyplň údaj</v>
      </c>
      <c r="G113" s="34"/>
      <c r="H113" s="34"/>
      <c r="I113" s="26" t="s">
        <v>35</v>
      </c>
      <c r="J113" s="30" t="str">
        <f>E24</f>
        <v>Ing. Ondřej Šmejkal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73"/>
      <c r="B115" s="174"/>
      <c r="C115" s="175" t="s">
        <v>107</v>
      </c>
      <c r="D115" s="176" t="s">
        <v>63</v>
      </c>
      <c r="E115" s="176" t="s">
        <v>59</v>
      </c>
      <c r="F115" s="176" t="s">
        <v>60</v>
      </c>
      <c r="G115" s="176" t="s">
        <v>108</v>
      </c>
      <c r="H115" s="176" t="s">
        <v>109</v>
      </c>
      <c r="I115" s="176" t="s">
        <v>110</v>
      </c>
      <c r="J115" s="176" t="s">
        <v>103</v>
      </c>
      <c r="K115" s="177" t="s">
        <v>111</v>
      </c>
      <c r="L115" s="178"/>
      <c r="M115" s="94" t="s">
        <v>1</v>
      </c>
      <c r="N115" s="95" t="s">
        <v>42</v>
      </c>
      <c r="O115" s="95" t="s">
        <v>112</v>
      </c>
      <c r="P115" s="95" t="s">
        <v>113</v>
      </c>
      <c r="Q115" s="95" t="s">
        <v>114</v>
      </c>
      <c r="R115" s="95" t="s">
        <v>115</v>
      </c>
      <c r="S115" s="95" t="s">
        <v>116</v>
      </c>
      <c r="T115" s="96" t="s">
        <v>117</v>
      </c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</row>
    <row r="116" s="2" customFormat="1" ht="22.8" customHeight="1">
      <c r="A116" s="32"/>
      <c r="B116" s="33"/>
      <c r="C116" s="101" t="s">
        <v>118</v>
      </c>
      <c r="D116" s="34"/>
      <c r="E116" s="34"/>
      <c r="F116" s="34"/>
      <c r="G116" s="34"/>
      <c r="H116" s="34"/>
      <c r="I116" s="34"/>
      <c r="J116" s="179">
        <f>BK116</f>
        <v>0</v>
      </c>
      <c r="K116" s="34"/>
      <c r="L116" s="38"/>
      <c r="M116" s="97"/>
      <c r="N116" s="180"/>
      <c r="O116" s="98"/>
      <c r="P116" s="181">
        <f>SUM(P117:P124)</f>
        <v>0</v>
      </c>
      <c r="Q116" s="98"/>
      <c r="R116" s="181">
        <f>SUM(R117:R124)</f>
        <v>0</v>
      </c>
      <c r="S116" s="98"/>
      <c r="T116" s="182">
        <f>SUM(T117:T124)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77</v>
      </c>
      <c r="AU116" s="11" t="s">
        <v>105</v>
      </c>
      <c r="BK116" s="183">
        <f>SUM(BK117:BK124)</f>
        <v>0</v>
      </c>
    </row>
    <row r="117" s="2" customFormat="1" ht="33" customHeight="1">
      <c r="A117" s="32"/>
      <c r="B117" s="33"/>
      <c r="C117" s="184" t="s">
        <v>86</v>
      </c>
      <c r="D117" s="184" t="s">
        <v>119</v>
      </c>
      <c r="E117" s="185" t="s">
        <v>259</v>
      </c>
      <c r="F117" s="186" t="s">
        <v>260</v>
      </c>
      <c r="G117" s="187" t="s">
        <v>122</v>
      </c>
      <c r="H117" s="188">
        <v>18.172000000000001</v>
      </c>
      <c r="I117" s="189"/>
      <c r="J117" s="190">
        <f>ROUND(I117*H117,2)</f>
        <v>0</v>
      </c>
      <c r="K117" s="186" t="s">
        <v>123</v>
      </c>
      <c r="L117" s="38"/>
      <c r="M117" s="191" t="s">
        <v>1</v>
      </c>
      <c r="N117" s="192" t="s">
        <v>43</v>
      </c>
      <c r="O117" s="85"/>
      <c r="P117" s="193">
        <f>O117*H117</f>
        <v>0</v>
      </c>
      <c r="Q117" s="193">
        <v>0</v>
      </c>
      <c r="R117" s="193">
        <f>Q117*H117</f>
        <v>0</v>
      </c>
      <c r="S117" s="193">
        <v>0</v>
      </c>
      <c r="T117" s="194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5" t="s">
        <v>124</v>
      </c>
      <c r="AT117" s="195" t="s">
        <v>119</v>
      </c>
      <c r="AU117" s="195" t="s">
        <v>78</v>
      </c>
      <c r="AY117" s="11" t="s">
        <v>125</v>
      </c>
      <c r="BE117" s="196">
        <f>IF(N117="základní",J117,0)</f>
        <v>0</v>
      </c>
      <c r="BF117" s="196">
        <f>IF(N117="snížená",J117,0)</f>
        <v>0</v>
      </c>
      <c r="BG117" s="196">
        <f>IF(N117="zákl. přenesená",J117,0)</f>
        <v>0</v>
      </c>
      <c r="BH117" s="196">
        <f>IF(N117="sníž. přenesená",J117,0)</f>
        <v>0</v>
      </c>
      <c r="BI117" s="196">
        <f>IF(N117="nulová",J117,0)</f>
        <v>0</v>
      </c>
      <c r="BJ117" s="11" t="s">
        <v>86</v>
      </c>
      <c r="BK117" s="196">
        <f>ROUND(I117*H117,2)</f>
        <v>0</v>
      </c>
      <c r="BL117" s="11" t="s">
        <v>124</v>
      </c>
      <c r="BM117" s="195" t="s">
        <v>261</v>
      </c>
    </row>
    <row r="118" s="2" customFormat="1">
      <c r="A118" s="32"/>
      <c r="B118" s="33"/>
      <c r="C118" s="34"/>
      <c r="D118" s="197" t="s">
        <v>127</v>
      </c>
      <c r="E118" s="34"/>
      <c r="F118" s="198" t="s">
        <v>262</v>
      </c>
      <c r="G118" s="34"/>
      <c r="H118" s="34"/>
      <c r="I118" s="199"/>
      <c r="J118" s="34"/>
      <c r="K118" s="34"/>
      <c r="L118" s="38"/>
      <c r="M118" s="200"/>
      <c r="N118" s="201"/>
      <c r="O118" s="85"/>
      <c r="P118" s="85"/>
      <c r="Q118" s="85"/>
      <c r="R118" s="85"/>
      <c r="S118" s="85"/>
      <c r="T118" s="86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1" t="s">
        <v>127</v>
      </c>
      <c r="AU118" s="11" t="s">
        <v>78</v>
      </c>
    </row>
    <row r="119" s="2" customFormat="1">
      <c r="A119" s="32"/>
      <c r="B119" s="33"/>
      <c r="C119" s="34"/>
      <c r="D119" s="197" t="s">
        <v>129</v>
      </c>
      <c r="E119" s="34"/>
      <c r="F119" s="202" t="s">
        <v>263</v>
      </c>
      <c r="G119" s="34"/>
      <c r="H119" s="34"/>
      <c r="I119" s="199"/>
      <c r="J119" s="34"/>
      <c r="K119" s="34"/>
      <c r="L119" s="38"/>
      <c r="M119" s="200"/>
      <c r="N119" s="201"/>
      <c r="O119" s="85"/>
      <c r="P119" s="85"/>
      <c r="Q119" s="85"/>
      <c r="R119" s="85"/>
      <c r="S119" s="85"/>
      <c r="T119" s="86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1" t="s">
        <v>129</v>
      </c>
      <c r="AU119" s="11" t="s">
        <v>78</v>
      </c>
    </row>
    <row r="120" s="2" customFormat="1">
      <c r="A120" s="32"/>
      <c r="B120" s="33"/>
      <c r="C120" s="34"/>
      <c r="D120" s="197" t="s">
        <v>131</v>
      </c>
      <c r="E120" s="34"/>
      <c r="F120" s="202" t="s">
        <v>264</v>
      </c>
      <c r="G120" s="34"/>
      <c r="H120" s="34"/>
      <c r="I120" s="199"/>
      <c r="J120" s="34"/>
      <c r="K120" s="34"/>
      <c r="L120" s="38"/>
      <c r="M120" s="200"/>
      <c r="N120" s="201"/>
      <c r="O120" s="85"/>
      <c r="P120" s="85"/>
      <c r="Q120" s="85"/>
      <c r="R120" s="85"/>
      <c r="S120" s="85"/>
      <c r="T120" s="86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1" t="s">
        <v>131</v>
      </c>
      <c r="AU120" s="11" t="s">
        <v>78</v>
      </c>
    </row>
    <row r="121" s="2" customFormat="1" ht="33" customHeight="1">
      <c r="A121" s="32"/>
      <c r="B121" s="33"/>
      <c r="C121" s="184" t="s">
        <v>88</v>
      </c>
      <c r="D121" s="184" t="s">
        <v>119</v>
      </c>
      <c r="E121" s="185" t="s">
        <v>265</v>
      </c>
      <c r="F121" s="186" t="s">
        <v>266</v>
      </c>
      <c r="G121" s="187" t="s">
        <v>122</v>
      </c>
      <c r="H121" s="188">
        <v>22.84</v>
      </c>
      <c r="I121" s="189"/>
      <c r="J121" s="190">
        <f>ROUND(I121*H121,2)</f>
        <v>0</v>
      </c>
      <c r="K121" s="186" t="s">
        <v>123</v>
      </c>
      <c r="L121" s="38"/>
      <c r="M121" s="191" t="s">
        <v>1</v>
      </c>
      <c r="N121" s="192" t="s">
        <v>43</v>
      </c>
      <c r="O121" s="85"/>
      <c r="P121" s="193">
        <f>O121*H121</f>
        <v>0</v>
      </c>
      <c r="Q121" s="193">
        <v>0</v>
      </c>
      <c r="R121" s="193">
        <f>Q121*H121</f>
        <v>0</v>
      </c>
      <c r="S121" s="193">
        <v>0</v>
      </c>
      <c r="T121" s="194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5" t="s">
        <v>124</v>
      </c>
      <c r="AT121" s="195" t="s">
        <v>119</v>
      </c>
      <c r="AU121" s="195" t="s">
        <v>78</v>
      </c>
      <c r="AY121" s="11" t="s">
        <v>125</v>
      </c>
      <c r="BE121" s="196">
        <f>IF(N121="základní",J121,0)</f>
        <v>0</v>
      </c>
      <c r="BF121" s="196">
        <f>IF(N121="snížená",J121,0)</f>
        <v>0</v>
      </c>
      <c r="BG121" s="196">
        <f>IF(N121="zákl. přenesená",J121,0)</f>
        <v>0</v>
      </c>
      <c r="BH121" s="196">
        <f>IF(N121="sníž. přenesená",J121,0)</f>
        <v>0</v>
      </c>
      <c r="BI121" s="196">
        <f>IF(N121="nulová",J121,0)</f>
        <v>0</v>
      </c>
      <c r="BJ121" s="11" t="s">
        <v>86</v>
      </c>
      <c r="BK121" s="196">
        <f>ROUND(I121*H121,2)</f>
        <v>0</v>
      </c>
      <c r="BL121" s="11" t="s">
        <v>124</v>
      </c>
      <c r="BM121" s="195" t="s">
        <v>267</v>
      </c>
    </row>
    <row r="122" s="2" customFormat="1">
      <c r="A122" s="32"/>
      <c r="B122" s="33"/>
      <c r="C122" s="34"/>
      <c r="D122" s="197" t="s">
        <v>127</v>
      </c>
      <c r="E122" s="34"/>
      <c r="F122" s="198" t="s">
        <v>268</v>
      </c>
      <c r="G122" s="34"/>
      <c r="H122" s="34"/>
      <c r="I122" s="199"/>
      <c r="J122" s="34"/>
      <c r="K122" s="34"/>
      <c r="L122" s="38"/>
      <c r="M122" s="200"/>
      <c r="N122" s="201"/>
      <c r="O122" s="85"/>
      <c r="P122" s="85"/>
      <c r="Q122" s="85"/>
      <c r="R122" s="85"/>
      <c r="S122" s="85"/>
      <c r="T122" s="86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1" t="s">
        <v>127</v>
      </c>
      <c r="AU122" s="11" t="s">
        <v>78</v>
      </c>
    </row>
    <row r="123" s="2" customFormat="1">
      <c r="A123" s="32"/>
      <c r="B123" s="33"/>
      <c r="C123" s="34"/>
      <c r="D123" s="197" t="s">
        <v>129</v>
      </c>
      <c r="E123" s="34"/>
      <c r="F123" s="202" t="s">
        <v>263</v>
      </c>
      <c r="G123" s="34"/>
      <c r="H123" s="34"/>
      <c r="I123" s="199"/>
      <c r="J123" s="34"/>
      <c r="K123" s="34"/>
      <c r="L123" s="38"/>
      <c r="M123" s="200"/>
      <c r="N123" s="201"/>
      <c r="O123" s="85"/>
      <c r="P123" s="85"/>
      <c r="Q123" s="85"/>
      <c r="R123" s="85"/>
      <c r="S123" s="85"/>
      <c r="T123" s="86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1" t="s">
        <v>129</v>
      </c>
      <c r="AU123" s="11" t="s">
        <v>78</v>
      </c>
    </row>
    <row r="124" s="2" customFormat="1">
      <c r="A124" s="32"/>
      <c r="B124" s="33"/>
      <c r="C124" s="34"/>
      <c r="D124" s="197" t="s">
        <v>131</v>
      </c>
      <c r="E124" s="34"/>
      <c r="F124" s="202" t="s">
        <v>264</v>
      </c>
      <c r="G124" s="34"/>
      <c r="H124" s="34"/>
      <c r="I124" s="199"/>
      <c r="J124" s="34"/>
      <c r="K124" s="34"/>
      <c r="L124" s="38"/>
      <c r="M124" s="213"/>
      <c r="N124" s="214"/>
      <c r="O124" s="215"/>
      <c r="P124" s="215"/>
      <c r="Q124" s="215"/>
      <c r="R124" s="215"/>
      <c r="S124" s="215"/>
      <c r="T124" s="216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1" t="s">
        <v>131</v>
      </c>
      <c r="AU124" s="11" t="s">
        <v>78</v>
      </c>
    </row>
    <row r="125" s="2" customFormat="1" ht="6.96" customHeight="1">
      <c r="A125" s="32"/>
      <c r="B125" s="60"/>
      <c r="C125" s="61"/>
      <c r="D125" s="61"/>
      <c r="E125" s="61"/>
      <c r="F125" s="61"/>
      <c r="G125" s="61"/>
      <c r="H125" s="61"/>
      <c r="I125" s="61"/>
      <c r="J125" s="61"/>
      <c r="K125" s="61"/>
      <c r="L125" s="38"/>
      <c r="M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</sheetData>
  <sheetProtection sheet="1" autoFilter="0" formatColumns="0" formatRows="0" objects="1" scenarios="1" spinCount="100000" saltValue="WM/0Mv2Kt29RHZEYT6ZQFKxMjWbm9jpg0p19Csay22HMqVuKr1Moz9vNllv4c+/j+8JIt05NrVQURzajfKcXyA==" hashValue="aOBPjiI8CuAk5vyG34AU0ANrdZ3z4/+zTPtAynj2im4EJVZdXHJaw5smG2+3CVnU5xzbSRnr4d7MQzaSdVFG0A==" algorithmName="SHA-512" password="CC35"/>
  <autoFilter ref="C115:K124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Šmejkal Ondřej, Ing.</dc:creator>
  <cp:lastModifiedBy>Šmejkal Ondřej, Ing.</cp:lastModifiedBy>
  <dcterms:created xsi:type="dcterms:W3CDTF">2021-12-21T12:06:55Z</dcterms:created>
  <dcterms:modified xsi:type="dcterms:W3CDTF">2021-12-21T12:06:59Z</dcterms:modified>
</cp:coreProperties>
</file>